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A TINTL_NL\Financijski plan za 2025\Od Tadije za objavu_1. rebalans\"/>
    </mc:Choice>
  </mc:AlternateContent>
  <xr:revisionPtr revIDLastSave="0" documentId="13_ncr:1_{F301F91B-ADB8-4530-8E32-F3A605C27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obrazloženje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0" l="1"/>
  <c r="E22" i="7" l="1"/>
  <c r="G22" i="7"/>
  <c r="D30" i="3"/>
  <c r="F30" i="3"/>
  <c r="E31" i="3"/>
  <c r="E32" i="3"/>
  <c r="F23" i="7"/>
  <c r="F24" i="7"/>
  <c r="F29" i="7"/>
  <c r="F28" i="7"/>
  <c r="F27" i="7"/>
  <c r="F16" i="7"/>
  <c r="F21" i="7"/>
  <c r="F20" i="7"/>
  <c r="F19" i="7"/>
  <c r="F14" i="7"/>
  <c r="F13" i="7"/>
  <c r="F12" i="7"/>
  <c r="E29" i="3"/>
  <c r="E28" i="3"/>
  <c r="E27" i="3"/>
  <c r="E16" i="3"/>
  <c r="E15" i="3"/>
  <c r="E14" i="3"/>
  <c r="E13" i="3"/>
  <c r="E12" i="3"/>
  <c r="F22" i="7" l="1"/>
  <c r="E30" i="3"/>
  <c r="G11" i="7"/>
  <c r="F41" i="10" l="1"/>
  <c r="F26" i="7" l="1"/>
  <c r="G25" i="7" l="1"/>
  <c r="F25" i="7"/>
  <c r="G17" i="7"/>
  <c r="F17" i="7"/>
  <c r="G10" i="7"/>
  <c r="F10" i="7"/>
  <c r="E10" i="7"/>
  <c r="D12" i="8"/>
  <c r="D27" i="8" s="1"/>
  <c r="C12" i="8"/>
  <c r="C27" i="8" s="1"/>
  <c r="D14" i="8"/>
  <c r="C14" i="8"/>
  <c r="C30" i="8" s="1"/>
  <c r="D19" i="8"/>
  <c r="D32" i="8" s="1"/>
  <c r="C19" i="8"/>
  <c r="C32" i="8" s="1"/>
  <c r="B19" i="8"/>
  <c r="B14" i="8"/>
  <c r="B12" i="8"/>
  <c r="B27" i="8" s="1"/>
  <c r="B32" i="8" l="1"/>
  <c r="B18" i="8"/>
  <c r="G26" i="7"/>
  <c r="G18" i="7"/>
  <c r="G15" i="7"/>
  <c r="F18" i="7"/>
  <c r="F15" i="7"/>
  <c r="F11" i="7"/>
  <c r="E26" i="7"/>
  <c r="E18" i="7"/>
  <c r="E15" i="7"/>
  <c r="E11" i="7"/>
  <c r="F30" i="7" l="1"/>
  <c r="E30" i="7"/>
  <c r="G30" i="7"/>
  <c r="D31" i="8"/>
  <c r="D29" i="8"/>
  <c r="D26" i="8"/>
  <c r="C31" i="8"/>
  <c r="C29" i="8"/>
  <c r="C26" i="8"/>
  <c r="B31" i="8"/>
  <c r="B29" i="8"/>
  <c r="B26" i="8"/>
  <c r="D18" i="8"/>
  <c r="D16" i="8"/>
  <c r="D13" i="8"/>
  <c r="D11" i="8"/>
  <c r="C18" i="8"/>
  <c r="C16" i="8"/>
  <c r="C13" i="8"/>
  <c r="C11" i="8"/>
  <c r="B16" i="8"/>
  <c r="B13" i="8"/>
  <c r="B11" i="8"/>
  <c r="H17" i="10"/>
  <c r="G17" i="10"/>
  <c r="G9" i="7" l="1"/>
  <c r="G8" i="7" s="1"/>
  <c r="F9" i="7"/>
  <c r="F8" i="7" s="1"/>
  <c r="E9" i="7"/>
  <c r="E8" i="7" s="1"/>
  <c r="B25" i="8"/>
  <c r="D25" i="8"/>
  <c r="C25" i="8"/>
  <c r="D10" i="8"/>
  <c r="C10" i="8"/>
  <c r="B10" i="8"/>
  <c r="H14" i="10"/>
  <c r="G14" i="10"/>
  <c r="F17" i="10"/>
  <c r="F14" i="10"/>
  <c r="F26" i="3"/>
  <c r="H16" i="10" s="1"/>
  <c r="E26" i="3"/>
  <c r="D26" i="3"/>
  <c r="D25" i="3" s="1"/>
  <c r="B12" i="5" s="1"/>
  <c r="B11" i="5" s="1"/>
  <c r="B10" i="5" s="1"/>
  <c r="F11" i="3"/>
  <c r="H13" i="10" s="1"/>
  <c r="E11" i="3"/>
  <c r="E10" i="3" s="1"/>
  <c r="D11" i="3"/>
  <c r="F13" i="10" s="1"/>
  <c r="H12" i="10" l="1"/>
  <c r="F12" i="10"/>
  <c r="F7" i="7"/>
  <c r="F6" i="7" s="1"/>
  <c r="G7" i="7"/>
  <c r="G6" i="7" s="1"/>
  <c r="E7" i="7"/>
  <c r="E6" i="7" s="1"/>
  <c r="F25" i="3"/>
  <c r="D12" i="5" s="1"/>
  <c r="D11" i="5" s="1"/>
  <c r="D10" i="5" s="1"/>
  <c r="G16" i="10"/>
  <c r="G15" i="10" s="1"/>
  <c r="H15" i="10"/>
  <c r="E25" i="3"/>
  <c r="C12" i="5" s="1"/>
  <c r="C11" i="5" s="1"/>
  <c r="C10" i="5" s="1"/>
  <c r="F10" i="3"/>
  <c r="G13" i="10"/>
  <c r="G12" i="10" s="1"/>
  <c r="F16" i="10"/>
  <c r="F15" i="10" s="1"/>
  <c r="D10" i="3"/>
  <c r="G41" i="10"/>
  <c r="H25" i="10"/>
  <c r="G25" i="10"/>
  <c r="F25" i="10"/>
  <c r="F18" i="10" l="1"/>
  <c r="F26" i="10" s="1"/>
  <c r="F32" i="10" s="1"/>
  <c r="F33" i="10" s="1"/>
  <c r="H18" i="10"/>
  <c r="H34" i="3"/>
  <c r="G18" i="10"/>
  <c r="G26" i="10" s="1"/>
  <c r="G32" i="10" s="1"/>
  <c r="G33" i="10" s="1"/>
  <c r="H26" i="10" l="1"/>
  <c r="H32" i="10" s="1"/>
  <c r="H33" i="10" s="1"/>
  <c r="H40" i="10"/>
  <c r="H41" i="10" s="1"/>
</calcChain>
</file>

<file path=xl/sharedStrings.xml><?xml version="1.0" encoding="utf-8"?>
<sst xmlns="http://schemas.openxmlformats.org/spreadsheetml/2006/main" count="243" uniqueCount="160">
  <si>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</si>
  <si>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</si>
  <si>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</si>
  <si>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</si>
  <si>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</si>
  <si>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</si>
  <si>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</si>
  <si>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</si>
  <si>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</si>
  <si>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</si>
  <si>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</si>
  <si>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</si>
  <si>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</si>
  <si>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</si>
  <si>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</si>
  <si>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</si>
  <si>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</si>
  <si>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</si>
  <si>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</si>
  <si>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</si>
  <si>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</si>
  <si>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</si>
  <si>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</si>
  <si>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</si>
  <si>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</si>
  <si>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</si>
  <si>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</si>
  <si>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</si>
  <si>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</si>
  <si>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</si>
  <si>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</si>
  <si>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</si>
  <si>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</si>
  <si>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</si>
  <si>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</si>
  <si>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</si>
  <si>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</si>
  <si>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</si>
  <si>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</si>
  <si>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</si>
  <si>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</si>
  <si>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</si>
  <si>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</si>
  <si>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</si>
  <si>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</si>
  <si>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</si>
  <si>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</si>
  <si>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</si>
  <si>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</si>
  <si>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</si>
  <si>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</si>
  <si>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</si>
  <si>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</si>
  <si>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</si>
  <si>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</si>
  <si>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</si>
  <si>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</si>
  <si>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</si>
  <si>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</si>
  <si>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</si>
  <si>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</si>
  <si>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</si>
  <si>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</si>
  <si>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</si>
  <si>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</si>
  <si>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</si>
  <si>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</si>
  <si>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</si>
  <si>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</si>
  <si>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</si>
  <si>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</si>
  <si>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ostali nespomenuti proihodi</t>
  </si>
  <si>
    <t>Prihodi od pruženih usluga</t>
  </si>
  <si>
    <t>kazne, upravne mjere i ostali prihodi</t>
  </si>
  <si>
    <t>financijski rashodi</t>
  </si>
  <si>
    <t xml:space="preserve">    31 Vlastiti prihodi</t>
  </si>
  <si>
    <t>Financijski rashodi</t>
  </si>
  <si>
    <t>Izvor financiranja 11</t>
  </si>
  <si>
    <t>Opći prihodi i primici</t>
  </si>
  <si>
    <t>Izvor financiranja 31</t>
  </si>
  <si>
    <t>Vlastiti prihodi</t>
  </si>
  <si>
    <t>Izvor financiranja 52</t>
  </si>
  <si>
    <t>Ostale pomoći i darovnice</t>
  </si>
  <si>
    <t>UKUPNO:</t>
  </si>
  <si>
    <t>RAZDJEL 001</t>
  </si>
  <si>
    <t>Glava 00105</t>
  </si>
  <si>
    <t>PREDŠKOLSKI ODGOJ</t>
  </si>
  <si>
    <t>06 Usluga unapređenja razvoja zajednice</t>
  </si>
  <si>
    <t>062 Razvoj zajednice</t>
  </si>
  <si>
    <t xml:space="preserve"> RAZDJEL 003</t>
  </si>
  <si>
    <t>Jedinstveni upravni odjel</t>
  </si>
  <si>
    <t>GLAVA 00301</t>
  </si>
  <si>
    <t xml:space="preserve">Program </t>
  </si>
  <si>
    <t>Proračunski korisnik-Razvojna agencija TINTL</t>
  </si>
  <si>
    <t>Akt. A301222                    Izv  135</t>
  </si>
  <si>
    <t>Razvojna agencija TINTL     Funkcija:0620 Razvoj zajednice</t>
  </si>
  <si>
    <t>RAZVOJNA AGENCIJA TINTL, OIB:49697721991</t>
  </si>
  <si>
    <t>uputama o sastavljanju financijskog plana.</t>
  </si>
  <si>
    <t>Ustanova Razvojna agencija TINTL proračunski je korisnik Općine Lovas, osnivači su općine Tovarnik, Tompojevci, Stari Jankovci, Lovas</t>
  </si>
  <si>
    <t xml:space="preserve"> </t>
  </si>
  <si>
    <t>Razvojna agencija ima zadaću prvenstveno osmišljavati razvojne projekte za općine i grad osnivače, TINTL je otvoren</t>
  </si>
  <si>
    <t>i prema drugim naručiteljima usluga, pravnim i fizičkim osobama.</t>
  </si>
  <si>
    <t>I OPĆI DIO</t>
  </si>
  <si>
    <t xml:space="preserve">U Računu prihoda i rashoda planirani su prihodi i primici, iskazani po vrstama i izvorima financiranja i rashodi </t>
  </si>
  <si>
    <t>i izdaci po ekonomskoj klasifikaciji usklađenoj s Računskim planom proračuna.</t>
  </si>
  <si>
    <t>Rashodi i izdaci su iskazani prema ekonomskoj, funkcijskoj klasifikaciji i izvorima financiranja.</t>
  </si>
  <si>
    <t>1. PRIHODI I PRIMICI</t>
  </si>
  <si>
    <t>Prihodi od pruženih usluga ( skupina 66 ) odnosi se prihode od korisnik usluga RA TINTL i planirani su u iznosu</t>
  </si>
  <si>
    <t>2. RASHODI I IZDACI</t>
  </si>
  <si>
    <t>2. POSEBNI DIO</t>
  </si>
  <si>
    <t>Posebni dio financijskog plana sadrži plan rashoda i izdataka raspoređenih u Program Razvojne agencije TINTL,</t>
  </si>
  <si>
    <t>na tekuće aktivnosti RA TINTL i funkcije Razvoj zajednice.</t>
  </si>
  <si>
    <t xml:space="preserve">PROGRAM 3013 Proračunski korisnik-Razvojna agencija TINTL </t>
  </si>
  <si>
    <t>Odgovorna osoba:___________________________</t>
  </si>
  <si>
    <t>Novi plan za 2024</t>
  </si>
  <si>
    <t>povećanje/smanjenje</t>
  </si>
  <si>
    <t>povećanje / smanjenje</t>
  </si>
  <si>
    <t>Novi plan za 2024.</t>
  </si>
  <si>
    <t>Rashodi za nabavu neproizvedene dugotrajne imovine</t>
  </si>
  <si>
    <t>Ukupan iznos odnosi se na prihode poslovanja.</t>
  </si>
  <si>
    <t xml:space="preserve">Prihodi od pomoći od subjekata unutar općeg proračuna ( skupina 63 ), odnosi se na uplate općina osnivača.  </t>
  </si>
  <si>
    <t>Prihodi iz nadležnog proračuna ( skupina 67 ), odnose se na uplate Općine Lovas</t>
  </si>
  <si>
    <t xml:space="preserve">Na temelju članka 45. Zakona o Proračunu (NN 144/21 )  </t>
  </si>
  <si>
    <t>Plan za 2025.</t>
  </si>
  <si>
    <t>Novi plan za 2025.</t>
  </si>
  <si>
    <t>OBRAZLOŽENJE UZ 1. IZMJENE I DOPUNE FINANCIJSKOG PLANA ZA 2025. GODINU RAZVOJNE AGENCIJE TINTL</t>
  </si>
  <si>
    <t xml:space="preserve">Financijski plan Razvojne agencije TINTL za 2025. godinu sastavljen je sukladno Zakonu o proračunu, pravilnicima i propisima te  </t>
  </si>
  <si>
    <t>Planirani prihodi izvornog proračuna iznose 105.237,62 eura i isti su povećani za 368,37 eura</t>
  </si>
  <si>
    <t>Planirani rashodi i izdaci proračuna za rashode poslovanja iznose 105237,62 eura, povećani su za 368,37 eura.</t>
  </si>
  <si>
    <t>Rashodi za nabavu nefinancijske imovine prvotno su planirani u iznosu od 4.500,00 eura,  u novom planu su 4.065,37 eura.</t>
  </si>
  <si>
    <t>Višak prihoda predhodnih razdoblja je 2.910,38 eura, za 2025. godinu je napravljen plan uravnoteženja.</t>
  </si>
  <si>
    <t>Razvojna agencija TINTL ne planira zaduživanje tijekom 2025. godine.</t>
  </si>
  <si>
    <t>Rashodi su u izvornom planu planirani u ukupnom iznosu 108148,00 eura. Povećanje je 368.37 eura tako da je novi plan 108.516,37 eura.</t>
  </si>
  <si>
    <t>Rashodi poslovanja u izmjenama i dopunama proračuna za 2025. planirani su kako slijedi:</t>
  </si>
  <si>
    <t>Rashodi za zaposlene (skupina 31) planirani su u iznosu od 89.837,00 eura.</t>
  </si>
  <si>
    <t>Isti se odnosi na rashode poslovanja u iznosu od 104.451,00 eura i 4.,065,37 eura na nabavu nefinancijske imovine.</t>
  </si>
  <si>
    <t>Materijalni rashodi (skupina 32 ) planirani su u iznosu od 14.240,00 eura</t>
  </si>
  <si>
    <t>Financijski rashodi (skupina 34 ) planirani su u iznosu od 374,00 eura.</t>
  </si>
  <si>
    <t>Rashodi za nabavu nefinancijske imovine u u izmjenama i dopunama proračuna za 2025. planirani su kako slijedi:</t>
  </si>
  <si>
    <t>Rashodi za nabavu neproizvedene dugotrajne imovine (skupina 41) nisu planirani.</t>
  </si>
  <si>
    <t>Rashodi za nabavu proizvedene dugotrajne imovine (skupina 42) su planirani u iznosu 4.065,37 eura.</t>
  </si>
  <si>
    <t>Planirana sredstva novog plana su u iznosu od 108.516,37 eura.</t>
  </si>
  <si>
    <t xml:space="preserve">Opći prihodi i primici: - Iz ovog izvora planirani su rashodi poslovanja 20.432,00 eura i to 9.476,00 eura rashodi za </t>
  </si>
  <si>
    <t>zaposlene, 10.612,00 eura materijalni rashodi te 344,00 eura financijski rashodi.</t>
  </si>
  <si>
    <t xml:space="preserve">Vlastiti prihodi: Iz ovog izvora planirani su Rashodi poslovanja 19.019,00 eura i to 15.361,00 eura  rashodi za zaposlene </t>
  </si>
  <si>
    <t xml:space="preserve">3.628,00 eura materijalni rashodi te 30,00 eura financijski rashodi. </t>
  </si>
  <si>
    <t>Nadalje, Rashodi za nabavu nefinancijske imovine su 4.065,37 eura i to svih 4.065,37 eura za nabavu proizvedenea DI.</t>
  </si>
  <si>
    <t>Svih 65.000,00 eura planirani su kao rashodi za zaposlene.</t>
  </si>
  <si>
    <t>Ostale pomoći i darovnice: Iz ovog izvora planirani su rashodi poslovanja u iznosu od 65.000,00 eura.</t>
  </si>
  <si>
    <t xml:space="preserve">grad Ilok a od 1.8.2025. i općina Tordinci. Općine Lovas, Tovarnik, Tompojevci, Stari Jankovci sufinanciraju  rad Razvojne agencije TINTL  </t>
  </si>
  <si>
    <t>sa po 20.000,00 eura  a općina Tordinci 5.000,00 eura na način da  Tovarnik, Tompojevci, Tordinci i Stari Jankovci svoj udio financiranja</t>
  </si>
  <si>
    <t xml:space="preserve">uplaćuju u proračun Općine Lovas a Lovas ista transferira na račun TINTL-a. </t>
  </si>
  <si>
    <t xml:space="preserve">1. IZMJENE I DOPUNE FINANCIJSKOG PLANA ZA 2025. RAZVOJNE AGENCIJE TINTL,                                                                                                                                                                                      Tovarnik, A.G. Matoša 26, OIB:49697721991 
</t>
  </si>
  <si>
    <t xml:space="preserve">1. IZMJENE I DOPUNE FINANCIJSKOG PLANA ZA 2025. RAZVOJNE AGENCIJE TINTL,                                                                                                                                                                   Tovarnik, A.G. Matoša 26, OIB:49697721991 
</t>
  </si>
  <si>
    <t>Tovarnik, A.G. Matoša 26</t>
  </si>
  <si>
    <t>Upravno vijeće Razvojne agencije TINTL na svojoj 30. sjednici održanoj dana 15. prosinca 2025 donosi</t>
  </si>
  <si>
    <t xml:space="preserve">Izvorni financijski plan RA TINTL za 2025.g. je od 105.237,62 eura, za 368,37 eura je povećan i iznosi 105.605,99 eura. </t>
  </si>
  <si>
    <t xml:space="preserve">Izvorni financijski plan RA TINTL za 2025.g. je od 80.000,00 eura, za 15.000,00 eura je umanjen i iznosi 65.000,00 eura. </t>
  </si>
  <si>
    <t>od  5.237,62 eura koji se sada povećavaju za 14.410,38 eura i iznose 19.648,00 eura.</t>
  </si>
  <si>
    <t>i planirani su u iznosu od 20.000,00 eura, sada se povećavaju za 432,00 eura i novi plan je 20.432,00 eura.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</si>
</sst>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164" fontId="3" fillId="6" borderId="3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>
      <alignment horizontal="right" wrapText="1"/>
    </xf>
    <xf numFmtId="164" fontId="6" fillId="3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164" fontId="22" fillId="8" borderId="3" xfId="0" applyNumberFormat="1" applyFont="1" applyFill="1" applyBorder="1" applyAlignment="1">
      <alignment horizontal="right"/>
    </xf>
    <xf numFmtId="164" fontId="22" fillId="8" borderId="3" xfId="0" applyNumberFormat="1" applyFont="1" applyFill="1" applyBorder="1" applyAlignment="1">
      <alignment horizontal="right" wrapText="1"/>
    </xf>
    <xf numFmtId="164" fontId="16" fillId="7" borderId="4" xfId="0" applyNumberFormat="1" applyFont="1" applyFill="1" applyBorder="1" applyAlignment="1">
      <alignment horizontal="right"/>
    </xf>
    <xf numFmtId="164" fontId="16" fillId="7" borderId="3" xfId="0" applyNumberFormat="1" applyFont="1" applyFill="1" applyBorder="1" applyAlignment="1">
      <alignment horizontal="right"/>
    </xf>
    <xf numFmtId="164" fontId="16" fillId="7" borderId="3" xfId="0" applyNumberFormat="1" applyFont="1" applyFill="1" applyBorder="1" applyAlignment="1">
      <alignment horizontal="right" wrapText="1"/>
    </xf>
    <xf numFmtId="164" fontId="6" fillId="9" borderId="3" xfId="0" applyNumberFormat="1" applyFont="1" applyFill="1" applyBorder="1" applyAlignment="1">
      <alignment horizontal="center" vertical="center" wrapText="1"/>
    </xf>
    <xf numFmtId="164" fontId="6" fillId="10" borderId="3" xfId="0" applyNumberFormat="1" applyFont="1" applyFill="1" applyBorder="1" applyAlignment="1">
      <alignment horizontal="center" vertical="center" wrapText="1"/>
    </xf>
    <xf numFmtId="164" fontId="6" fillId="11" borderId="3" xfId="0" applyNumberFormat="1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24" fillId="0" borderId="0" xfId="0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2" fillId="8" borderId="2" xfId="0" applyFont="1" applyFill="1" applyBorder="1" applyAlignment="1">
      <alignment horizontal="left" vertical="center" wrapText="1" indent="1"/>
    </xf>
    <xf numFmtId="0" fontId="22" fillId="8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4"/>
  <sheetViews>
    <sheetView tabSelected="1" zoomScale="96" zoomScaleNormal="96" workbookViewId="0">
      <selection activeCell="A16" sqref="A16:E16"/>
    </sheetView>
  </sheetViews>
  <sheetFormatPr defaultRowHeight="14.4" x14ac:dyDescent="0.3"/>
  <cols>
    <col min="5" max="5" width="21.33203125" customWidth="1"/>
    <col min="6" max="8" width="25.33203125" customWidth="1"/>
    <col min="9" max="9" width="1.109375" customWidth="1"/>
    <col min="10" max="10" width="1.5546875" customWidth="1"/>
  </cols>
  <sheetData>
    <row r="2" spans="1:10" ht="14.25" customHeight="1" x14ac:dyDescent="0.3">
      <c r="B2" t="s">
        <v>122</v>
      </c>
    </row>
    <row r="3" spans="1:10" ht="14.25" customHeight="1" x14ac:dyDescent="0.3">
      <c r="B3" t="s">
        <v>155</v>
      </c>
    </row>
    <row r="5" spans="1:10" ht="53.25" customHeight="1" x14ac:dyDescent="0.3">
      <c r="A5" s="107" t="s">
        <v>153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7.399999999999999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6" x14ac:dyDescent="0.3">
      <c r="A7" s="107" t="s">
        <v>20</v>
      </c>
      <c r="B7" s="107"/>
      <c r="C7" s="107"/>
      <c r="D7" s="107"/>
      <c r="E7" s="107"/>
      <c r="F7" s="107"/>
      <c r="G7" s="107"/>
      <c r="H7" s="107"/>
      <c r="I7" s="108"/>
      <c r="J7" s="108"/>
    </row>
    <row r="8" spans="1:10" ht="17.399999999999999" x14ac:dyDescent="0.3">
      <c r="A8" s="4"/>
      <c r="B8" s="4"/>
      <c r="C8" s="4"/>
      <c r="D8" s="4"/>
      <c r="E8" s="4"/>
      <c r="F8" s="4"/>
      <c r="G8" s="4"/>
      <c r="H8" s="4"/>
      <c r="I8" s="5"/>
      <c r="J8" s="5"/>
    </row>
    <row r="9" spans="1:10" ht="15.6" x14ac:dyDescent="0.3">
      <c r="A9" s="107" t="s">
        <v>26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1.25" customHeight="1" x14ac:dyDescent="0.3">
      <c r="A10" s="1"/>
      <c r="B10" s="2"/>
      <c r="C10" s="2"/>
      <c r="D10" s="2"/>
      <c r="E10" s="6"/>
      <c r="F10" s="7"/>
      <c r="G10" s="7"/>
      <c r="H10" s="7"/>
      <c r="I10" s="7"/>
      <c r="J10" s="29" t="s">
        <v>34</v>
      </c>
    </row>
    <row r="11" spans="1:10" x14ac:dyDescent="0.3">
      <c r="A11" s="25"/>
      <c r="B11" s="26"/>
      <c r="C11" s="26"/>
      <c r="D11" s="27"/>
      <c r="E11" s="28"/>
      <c r="F11" s="3" t="s">
        <v>41</v>
      </c>
      <c r="G11" s="3" t="s">
        <v>115</v>
      </c>
      <c r="H11" s="3" t="s">
        <v>114</v>
      </c>
    </row>
    <row r="12" spans="1:10" x14ac:dyDescent="0.3">
      <c r="A12" s="110" t="s">
        <v>0</v>
      </c>
      <c r="B12" s="111"/>
      <c r="C12" s="111"/>
      <c r="D12" s="111"/>
      <c r="E12" s="112"/>
      <c r="F12" s="61">
        <f>F13+F14</f>
        <v>105237.62</v>
      </c>
      <c r="G12" s="61">
        <f>G13+G14</f>
        <v>368.3700000000008</v>
      </c>
      <c r="H12" s="61">
        <f>H13+H14</f>
        <v>105605.98999999999</v>
      </c>
    </row>
    <row r="13" spans="1:10" x14ac:dyDescent="0.3">
      <c r="A13" s="113" t="s">
        <v>35</v>
      </c>
      <c r="B13" s="114"/>
      <c r="C13" s="114"/>
      <c r="D13" s="114"/>
      <c r="E13" s="106"/>
      <c r="F13" s="62">
        <f>' Račun prihoda i rashoda'!D11</f>
        <v>105237.62</v>
      </c>
      <c r="G13" s="62">
        <f>' Račun prihoda i rashoda'!E11</f>
        <v>368.3700000000008</v>
      </c>
      <c r="H13" s="62">
        <f>' Račun prihoda i rashoda'!F11</f>
        <v>105605.98999999999</v>
      </c>
    </row>
    <row r="14" spans="1:10" x14ac:dyDescent="0.3">
      <c r="A14" s="105" t="s">
        <v>36</v>
      </c>
      <c r="B14" s="106"/>
      <c r="C14" s="106"/>
      <c r="D14" s="106"/>
      <c r="E14" s="106"/>
      <c r="F14" s="62">
        <f>' Račun prihoda i rashoda'!D18</f>
        <v>0</v>
      </c>
      <c r="G14" s="62">
        <f>' Račun prihoda i rashoda'!E18</f>
        <v>0</v>
      </c>
      <c r="H14" s="62">
        <f>' Račun prihoda i rashoda'!F18</f>
        <v>0</v>
      </c>
    </row>
    <row r="15" spans="1:10" x14ac:dyDescent="0.3">
      <c r="A15" s="30" t="s">
        <v>1</v>
      </c>
      <c r="B15" s="38"/>
      <c r="C15" s="38"/>
      <c r="D15" s="38"/>
      <c r="E15" s="38"/>
      <c r="F15" s="61">
        <f>F16+F17</f>
        <v>108148</v>
      </c>
      <c r="G15" s="61">
        <f>G16+G17</f>
        <v>368.36999999999443</v>
      </c>
      <c r="H15" s="61">
        <f>H16+H17</f>
        <v>108516.37</v>
      </c>
    </row>
    <row r="16" spans="1:10" x14ac:dyDescent="0.3">
      <c r="A16" s="115" t="s">
        <v>37</v>
      </c>
      <c r="B16" s="114"/>
      <c r="C16" s="114"/>
      <c r="D16" s="114"/>
      <c r="E16" s="114"/>
      <c r="F16" s="62">
        <f>' Račun prihoda i rashoda'!D26</f>
        <v>103648</v>
      </c>
      <c r="G16" s="62">
        <f>' Račun prihoda i rashoda'!E26</f>
        <v>802.99999999999454</v>
      </c>
      <c r="H16" s="62">
        <f>' Račun prihoda i rashoda'!F26</f>
        <v>104451</v>
      </c>
    </row>
    <row r="17" spans="1:10" x14ac:dyDescent="0.3">
      <c r="A17" s="105" t="s">
        <v>38</v>
      </c>
      <c r="B17" s="106"/>
      <c r="C17" s="106"/>
      <c r="D17" s="106"/>
      <c r="E17" s="106"/>
      <c r="F17" s="62">
        <f>' Račun prihoda i rashoda'!D30</f>
        <v>4500</v>
      </c>
      <c r="G17" s="62">
        <f>' Račun prihoda i rashoda'!E30</f>
        <v>-434.63000000000011</v>
      </c>
      <c r="H17" s="62">
        <f>' Račun prihoda i rashoda'!F30</f>
        <v>4065.37</v>
      </c>
    </row>
    <row r="18" spans="1:10" x14ac:dyDescent="0.3">
      <c r="A18" s="116" t="s">
        <v>62</v>
      </c>
      <c r="B18" s="111"/>
      <c r="C18" s="111"/>
      <c r="D18" s="111"/>
      <c r="E18" s="111"/>
      <c r="F18" s="61">
        <f>F12-F15</f>
        <v>-2910.3800000000047</v>
      </c>
      <c r="G18" s="61">
        <f>G12-G15</f>
        <v>6.3664629124104977E-12</v>
      </c>
      <c r="H18" s="61">
        <f>H12-H15</f>
        <v>-2910.3800000000047</v>
      </c>
    </row>
    <row r="19" spans="1:10" ht="17.399999999999999" x14ac:dyDescent="0.3">
      <c r="A19" s="4"/>
      <c r="B19" s="21"/>
      <c r="C19" s="21"/>
      <c r="D19" s="21"/>
      <c r="E19" s="21"/>
      <c r="F19" s="21"/>
      <c r="G19" s="21"/>
      <c r="H19" s="22"/>
      <c r="I19" s="22"/>
      <c r="J19" s="22"/>
    </row>
    <row r="20" spans="1:10" ht="15.6" x14ac:dyDescent="0.3">
      <c r="A20" s="107" t="s">
        <v>27</v>
      </c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0" ht="17.399999999999999" x14ac:dyDescent="0.3">
      <c r="A21" s="4"/>
      <c r="B21" s="21"/>
      <c r="C21" s="21"/>
      <c r="D21" s="21"/>
      <c r="E21" s="21"/>
      <c r="F21" s="21"/>
      <c r="G21" s="21"/>
      <c r="H21" s="22"/>
      <c r="I21" s="22"/>
      <c r="J21" s="22"/>
    </row>
    <row r="22" spans="1:10" x14ac:dyDescent="0.3">
      <c r="A22" s="25"/>
      <c r="B22" s="26"/>
      <c r="C22" s="26"/>
      <c r="D22" s="27"/>
      <c r="E22" s="28"/>
      <c r="F22" s="3" t="s">
        <v>41</v>
      </c>
      <c r="G22" s="3" t="s">
        <v>115</v>
      </c>
      <c r="H22" s="3" t="s">
        <v>114</v>
      </c>
    </row>
    <row r="23" spans="1:10" x14ac:dyDescent="0.3">
      <c r="A23" s="105" t="s">
        <v>39</v>
      </c>
      <c r="B23" s="106"/>
      <c r="C23" s="106"/>
      <c r="D23" s="106"/>
      <c r="E23" s="106"/>
      <c r="F23" s="62"/>
      <c r="G23" s="62"/>
      <c r="H23" s="63"/>
    </row>
    <row r="24" spans="1:10" x14ac:dyDescent="0.3">
      <c r="A24" s="105" t="s">
        <v>40</v>
      </c>
      <c r="B24" s="106"/>
      <c r="C24" s="106"/>
      <c r="D24" s="106"/>
      <c r="E24" s="106"/>
      <c r="F24" s="62"/>
      <c r="G24" s="62"/>
      <c r="H24" s="63"/>
    </row>
    <row r="25" spans="1:10" x14ac:dyDescent="0.3">
      <c r="A25" s="116" t="s">
        <v>2</v>
      </c>
      <c r="B25" s="111"/>
      <c r="C25" s="111"/>
      <c r="D25" s="111"/>
      <c r="E25" s="111"/>
      <c r="F25" s="61">
        <f t="shared" ref="F25:H25" si="0">F23-F24</f>
        <v>0</v>
      </c>
      <c r="G25" s="61">
        <f t="shared" si="0"/>
        <v>0</v>
      </c>
      <c r="H25" s="61">
        <f t="shared" si="0"/>
        <v>0</v>
      </c>
    </row>
    <row r="26" spans="1:10" x14ac:dyDescent="0.3">
      <c r="A26" s="116" t="s">
        <v>63</v>
      </c>
      <c r="B26" s="111"/>
      <c r="C26" s="111"/>
      <c r="D26" s="111"/>
      <c r="E26" s="111"/>
      <c r="F26" s="61">
        <f>F18+F25</f>
        <v>-2910.3800000000047</v>
      </c>
      <c r="G26" s="61">
        <f>G18+G25</f>
        <v>6.3664629124104977E-12</v>
      </c>
      <c r="H26" s="61">
        <f>H18+H25</f>
        <v>-2910.3800000000047</v>
      </c>
    </row>
    <row r="27" spans="1:10" ht="17.399999999999999" x14ac:dyDescent="0.3">
      <c r="A27" s="20"/>
      <c r="B27" s="21"/>
      <c r="C27" s="21"/>
      <c r="D27" s="21"/>
      <c r="E27" s="21"/>
      <c r="F27" s="21"/>
      <c r="G27" s="21"/>
      <c r="H27" s="22"/>
      <c r="I27" s="22"/>
      <c r="J27" s="22"/>
    </row>
    <row r="28" spans="1:10" ht="15.6" x14ac:dyDescent="0.3">
      <c r="A28" s="107" t="s">
        <v>64</v>
      </c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0" ht="15.6" x14ac:dyDescent="0.3">
      <c r="A29" s="36"/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25"/>
      <c r="B30" s="26"/>
      <c r="C30" s="26"/>
      <c r="D30" s="27"/>
      <c r="E30" s="28"/>
      <c r="F30" s="3" t="s">
        <v>41</v>
      </c>
      <c r="G30" s="3" t="s">
        <v>115</v>
      </c>
      <c r="H30" s="3" t="s">
        <v>117</v>
      </c>
    </row>
    <row r="31" spans="1:10" ht="15" customHeight="1" x14ac:dyDescent="0.3">
      <c r="A31" s="119" t="s">
        <v>65</v>
      </c>
      <c r="B31" s="120"/>
      <c r="C31" s="120"/>
      <c r="D31" s="120"/>
      <c r="E31" s="121"/>
      <c r="F31" s="64">
        <v>2910.38</v>
      </c>
      <c r="G31" s="64">
        <v>0</v>
      </c>
      <c r="H31" s="65">
        <v>2910.38</v>
      </c>
    </row>
    <row r="32" spans="1:10" ht="15" customHeight="1" x14ac:dyDescent="0.3">
      <c r="A32" s="116" t="s">
        <v>66</v>
      </c>
      <c r="B32" s="111"/>
      <c r="C32" s="111"/>
      <c r="D32" s="111"/>
      <c r="E32" s="111"/>
      <c r="F32" s="67">
        <f>F26+F31</f>
        <v>-4.5474735088646412E-12</v>
      </c>
      <c r="G32" s="67">
        <f>G26+G31</f>
        <v>6.3664629124104977E-12</v>
      </c>
      <c r="H32" s="68">
        <f>H26+H31</f>
        <v>-4.5474735088646412E-12</v>
      </c>
    </row>
    <row r="33" spans="1:10" ht="45" customHeight="1" x14ac:dyDescent="0.3">
      <c r="A33" s="110" t="s">
        <v>67</v>
      </c>
      <c r="B33" s="122"/>
      <c r="C33" s="122"/>
      <c r="D33" s="122"/>
      <c r="E33" s="123"/>
      <c r="F33" s="67">
        <f>F18+F25+F31-F32</f>
        <v>0</v>
      </c>
      <c r="G33" s="67">
        <f>G18+G25+G31-G32</f>
        <v>0</v>
      </c>
      <c r="H33" s="68">
        <f>H18+H25+H31-H32</f>
        <v>0</v>
      </c>
    </row>
    <row r="34" spans="1:10" ht="15.6" x14ac:dyDescent="0.3">
      <c r="A34" s="39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15.6" x14ac:dyDescent="0.3">
      <c r="A35" s="124" t="s">
        <v>61</v>
      </c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0" ht="17.399999999999999" x14ac:dyDescent="0.3">
      <c r="A36" s="41"/>
      <c r="B36" s="42"/>
      <c r="C36" s="42"/>
      <c r="D36" s="42"/>
      <c r="E36" s="42"/>
      <c r="F36" s="42"/>
      <c r="G36" s="42"/>
      <c r="H36" s="43"/>
      <c r="I36" s="43"/>
      <c r="J36" s="43"/>
    </row>
    <row r="37" spans="1:10" x14ac:dyDescent="0.3">
      <c r="A37" s="44"/>
      <c r="B37" s="45"/>
      <c r="C37" s="45"/>
      <c r="D37" s="46"/>
      <c r="E37" s="47"/>
      <c r="F37" s="48" t="s">
        <v>41</v>
      </c>
      <c r="G37" s="3" t="s">
        <v>115</v>
      </c>
      <c r="H37" s="3" t="s">
        <v>114</v>
      </c>
    </row>
    <row r="38" spans="1:10" x14ac:dyDescent="0.3">
      <c r="A38" s="119" t="s">
        <v>65</v>
      </c>
      <c r="B38" s="120"/>
      <c r="C38" s="120"/>
      <c r="D38" s="120"/>
      <c r="E38" s="121"/>
      <c r="F38" s="64">
        <v>2910.38</v>
      </c>
      <c r="G38" s="64">
        <v>0</v>
      </c>
      <c r="H38" s="65">
        <f>H31</f>
        <v>2910.38</v>
      </c>
    </row>
    <row r="39" spans="1:10" ht="28.5" customHeight="1" x14ac:dyDescent="0.3">
      <c r="A39" s="119" t="s">
        <v>68</v>
      </c>
      <c r="B39" s="120"/>
      <c r="C39" s="120"/>
      <c r="D39" s="120"/>
      <c r="E39" s="121"/>
      <c r="F39" s="64">
        <v>2910.38</v>
      </c>
      <c r="G39" s="64">
        <v>0</v>
      </c>
      <c r="H39" s="65">
        <v>2910.38</v>
      </c>
    </row>
    <row r="40" spans="1:10" x14ac:dyDescent="0.3">
      <c r="A40" s="119" t="s">
        <v>69</v>
      </c>
      <c r="B40" s="125"/>
      <c r="C40" s="125"/>
      <c r="D40" s="125"/>
      <c r="E40" s="126"/>
      <c r="F40" s="64">
        <v>-2910.38</v>
      </c>
      <c r="G40" s="64">
        <v>0</v>
      </c>
      <c r="H40" s="65">
        <f>H18</f>
        <v>-2910.3800000000047</v>
      </c>
    </row>
    <row r="41" spans="1:10" ht="15" customHeight="1" x14ac:dyDescent="0.3">
      <c r="A41" s="116" t="s">
        <v>66</v>
      </c>
      <c r="B41" s="111"/>
      <c r="C41" s="111"/>
      <c r="D41" s="111"/>
      <c r="E41" s="111"/>
      <c r="F41" s="66">
        <f>F39+F40</f>
        <v>0</v>
      </c>
      <c r="G41" s="66">
        <f t="shared" ref="G41" si="1">G38-G39+G40</f>
        <v>0</v>
      </c>
      <c r="H41" s="66">
        <f>H39+H40</f>
        <v>-4.5474735088646412E-12</v>
      </c>
    </row>
    <row r="42" spans="1:10" ht="17.25" customHeight="1" x14ac:dyDescent="0.3"/>
    <row r="43" spans="1:10" x14ac:dyDescent="0.3">
      <c r="A43" s="117"/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ht="9" customHeight="1" x14ac:dyDescent="0.3"/>
  </sheetData>
  <mergeCells count="24">
    <mergeCell ref="A43:J43"/>
    <mergeCell ref="A25:E25"/>
    <mergeCell ref="A26:E26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  <mergeCell ref="A24:E24"/>
    <mergeCell ref="A5:J5"/>
    <mergeCell ref="A7:J7"/>
    <mergeCell ref="A9:J9"/>
    <mergeCell ref="A12:E12"/>
    <mergeCell ref="A13:E13"/>
    <mergeCell ref="A14:E14"/>
    <mergeCell ref="A16:E16"/>
    <mergeCell ref="A17:E17"/>
    <mergeCell ref="A18:E18"/>
    <mergeCell ref="A20:J20"/>
    <mergeCell ref="A23:E23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opLeftCell="A4" workbookViewId="0">
      <selection activeCell="F33" sqref="F3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7.109375" customWidth="1"/>
    <col min="4" max="4" width="20" customWidth="1"/>
    <col min="5" max="5" width="18.6640625" customWidth="1"/>
    <col min="6" max="6" width="18.44140625" customWidth="1"/>
    <col min="7" max="7" width="6.109375" customWidth="1"/>
    <col min="8" max="8" width="1" hidden="1" customWidth="1"/>
    <col min="9" max="9" width="9.109375" hidden="1" customWidth="1"/>
    <col min="10" max="10" width="6" customWidth="1"/>
  </cols>
  <sheetData>
    <row r="1" spans="1:11" ht="53.25" customHeight="1" x14ac:dyDescent="0.3">
      <c r="A1" s="107" t="s">
        <v>153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8" customHeight="1" x14ac:dyDescent="0.3">
      <c r="A2" s="4"/>
      <c r="B2" s="4"/>
      <c r="C2" s="4"/>
      <c r="D2" s="4"/>
      <c r="E2" s="4"/>
      <c r="F2" s="4"/>
      <c r="G2" s="4"/>
      <c r="H2" s="4"/>
    </row>
    <row r="3" spans="1:11" ht="15.75" customHeight="1" x14ac:dyDescent="0.3">
      <c r="A3" s="107" t="s">
        <v>20</v>
      </c>
      <c r="B3" s="107"/>
      <c r="C3" s="107"/>
      <c r="D3" s="107"/>
      <c r="E3" s="107"/>
      <c r="F3" s="107"/>
      <c r="G3" s="107"/>
      <c r="H3" s="107"/>
    </row>
    <row r="4" spans="1:11" ht="17.399999999999999" x14ac:dyDescent="0.3">
      <c r="A4" s="4"/>
      <c r="B4" s="4"/>
      <c r="C4" s="4"/>
      <c r="D4" s="4"/>
      <c r="E4" s="4"/>
      <c r="F4" s="4"/>
      <c r="G4" s="5"/>
      <c r="H4" s="5"/>
    </row>
    <row r="5" spans="1:11" ht="18" customHeight="1" x14ac:dyDescent="0.3">
      <c r="A5" s="107" t="s">
        <v>4</v>
      </c>
      <c r="B5" s="107"/>
      <c r="C5" s="107"/>
      <c r="D5" s="107"/>
      <c r="E5" s="107"/>
      <c r="F5" s="107"/>
      <c r="G5" s="107"/>
      <c r="H5" s="107"/>
    </row>
    <row r="6" spans="1:11" ht="17.399999999999999" x14ac:dyDescent="0.3">
      <c r="A6" s="4"/>
      <c r="B6" s="4"/>
      <c r="C6" s="4"/>
      <c r="D6" s="4"/>
      <c r="E6" s="4"/>
      <c r="F6" s="4"/>
      <c r="G6" s="5"/>
      <c r="H6" s="5"/>
    </row>
    <row r="7" spans="1:11" ht="15.75" customHeight="1" x14ac:dyDescent="0.3">
      <c r="A7" s="107" t="s">
        <v>42</v>
      </c>
      <c r="B7" s="107"/>
      <c r="C7" s="107"/>
      <c r="D7" s="107"/>
      <c r="E7" s="107"/>
      <c r="F7" s="107"/>
      <c r="G7" s="107"/>
      <c r="H7" s="107"/>
    </row>
    <row r="8" spans="1:11" ht="17.399999999999999" x14ac:dyDescent="0.3">
      <c r="A8" s="4"/>
      <c r="B8" s="4"/>
      <c r="C8" s="4"/>
      <c r="D8" s="4"/>
      <c r="E8" s="4"/>
      <c r="F8" s="4"/>
      <c r="G8" s="5"/>
      <c r="H8" s="5"/>
    </row>
    <row r="9" spans="1:11" ht="26.4" x14ac:dyDescent="0.3">
      <c r="A9" s="19" t="s">
        <v>5</v>
      </c>
      <c r="B9" s="18" t="s">
        <v>6</v>
      </c>
      <c r="C9" s="18" t="s">
        <v>3</v>
      </c>
      <c r="D9" s="19" t="s">
        <v>123</v>
      </c>
      <c r="E9" s="19" t="s">
        <v>116</v>
      </c>
      <c r="F9" s="19" t="s">
        <v>124</v>
      </c>
    </row>
    <row r="10" spans="1:11" ht="20.25" customHeight="1" x14ac:dyDescent="0.3">
      <c r="A10" s="52"/>
      <c r="B10" s="53"/>
      <c r="C10" s="54" t="s">
        <v>0</v>
      </c>
      <c r="D10" s="56">
        <f>D11+D18</f>
        <v>105237.62</v>
      </c>
      <c r="E10" s="56">
        <f>E11+E18</f>
        <v>368.3700000000008</v>
      </c>
      <c r="F10" s="55">
        <f>F11+F18</f>
        <v>105605.98999999999</v>
      </c>
    </row>
    <row r="11" spans="1:11" ht="19.5" customHeight="1" x14ac:dyDescent="0.3">
      <c r="A11" s="57">
        <v>6</v>
      </c>
      <c r="B11" s="57"/>
      <c r="C11" s="57" t="s">
        <v>7</v>
      </c>
      <c r="D11" s="58">
        <f>SUM(D12:D17)</f>
        <v>105237.62</v>
      </c>
      <c r="E11" s="58">
        <f>SUM(E12:E17)</f>
        <v>368.3700000000008</v>
      </c>
      <c r="F11" s="58">
        <f>SUM(F12:F17)</f>
        <v>105605.98999999999</v>
      </c>
    </row>
    <row r="12" spans="1:11" ht="26.4" x14ac:dyDescent="0.3">
      <c r="A12" s="10"/>
      <c r="B12" s="14">
        <v>63</v>
      </c>
      <c r="C12" s="14" t="s">
        <v>29</v>
      </c>
      <c r="D12" s="50">
        <v>80000</v>
      </c>
      <c r="E12" s="50">
        <f>F12-D12</f>
        <v>-15000</v>
      </c>
      <c r="F12" s="50">
        <v>65000</v>
      </c>
    </row>
    <row r="13" spans="1:11" x14ac:dyDescent="0.3">
      <c r="A13" s="11"/>
      <c r="B13" s="11">
        <v>64</v>
      </c>
      <c r="C13" s="11" t="s">
        <v>70</v>
      </c>
      <c r="D13" s="50">
        <v>0</v>
      </c>
      <c r="E13" s="50">
        <f>F13-D13</f>
        <v>2</v>
      </c>
      <c r="F13" s="50">
        <v>2</v>
      </c>
    </row>
    <row r="14" spans="1:11" x14ac:dyDescent="0.3">
      <c r="A14" s="11"/>
      <c r="B14" s="11">
        <v>65</v>
      </c>
      <c r="C14" s="11" t="s">
        <v>71</v>
      </c>
      <c r="D14" s="50">
        <v>0</v>
      </c>
      <c r="E14" s="50">
        <f>F14-D14</f>
        <v>523.99</v>
      </c>
      <c r="F14" s="49">
        <v>523.99</v>
      </c>
    </row>
    <row r="15" spans="1:11" x14ac:dyDescent="0.3">
      <c r="A15" s="11"/>
      <c r="B15" s="11">
        <v>66</v>
      </c>
      <c r="C15" s="11" t="s">
        <v>72</v>
      </c>
      <c r="D15" s="50">
        <v>5237.62</v>
      </c>
      <c r="E15" s="50">
        <f>F15-D15</f>
        <v>14410.380000000001</v>
      </c>
      <c r="F15" s="50">
        <v>19648</v>
      </c>
      <c r="K15" s="103"/>
    </row>
    <row r="16" spans="1:11" ht="26.4" x14ac:dyDescent="0.3">
      <c r="A16" s="11"/>
      <c r="B16" s="11">
        <v>67</v>
      </c>
      <c r="C16" s="14" t="s">
        <v>31</v>
      </c>
      <c r="D16" s="50">
        <v>20000</v>
      </c>
      <c r="E16" s="50">
        <f>F16-D16</f>
        <v>432</v>
      </c>
      <c r="F16" s="50">
        <v>20432</v>
      </c>
    </row>
    <row r="17" spans="1:8" x14ac:dyDescent="0.3">
      <c r="A17" s="11"/>
      <c r="B17" s="11">
        <v>68</v>
      </c>
      <c r="C17" s="14" t="s">
        <v>73</v>
      </c>
      <c r="D17" s="50"/>
      <c r="E17" s="50"/>
      <c r="F17" s="50"/>
    </row>
    <row r="18" spans="1:8" x14ac:dyDescent="0.3">
      <c r="A18" s="59">
        <v>7</v>
      </c>
      <c r="B18" s="59"/>
      <c r="C18" s="60" t="s">
        <v>8</v>
      </c>
      <c r="D18" s="58"/>
      <c r="E18" s="58"/>
      <c r="F18" s="58"/>
    </row>
    <row r="19" spans="1:8" x14ac:dyDescent="0.3">
      <c r="A19" s="14"/>
      <c r="B19" s="14">
        <v>72</v>
      </c>
      <c r="C19" s="24" t="s">
        <v>28</v>
      </c>
      <c r="D19" s="50"/>
      <c r="E19" s="50"/>
      <c r="F19" s="51"/>
    </row>
    <row r="22" spans="1:8" ht="15.6" x14ac:dyDescent="0.3">
      <c r="A22" s="107" t="s">
        <v>43</v>
      </c>
      <c r="B22" s="127"/>
      <c r="C22" s="127"/>
      <c r="D22" s="127"/>
      <c r="E22" s="127"/>
      <c r="F22" s="127"/>
      <c r="G22" s="127"/>
      <c r="H22" s="127"/>
    </row>
    <row r="23" spans="1:8" ht="17.399999999999999" x14ac:dyDescent="0.3">
      <c r="A23" s="4"/>
      <c r="B23" s="4"/>
      <c r="C23" s="4"/>
      <c r="D23" s="4"/>
      <c r="E23" s="4"/>
      <c r="F23" s="4"/>
      <c r="G23" s="5"/>
      <c r="H23" s="5"/>
    </row>
    <row r="24" spans="1:8" ht="26.4" x14ac:dyDescent="0.3">
      <c r="A24" s="19" t="s">
        <v>5</v>
      </c>
      <c r="B24" s="18" t="s">
        <v>6</v>
      </c>
      <c r="C24" s="18" t="s">
        <v>9</v>
      </c>
      <c r="D24" s="19" t="s">
        <v>123</v>
      </c>
      <c r="E24" s="19" t="s">
        <v>116</v>
      </c>
      <c r="F24" s="19" t="s">
        <v>124</v>
      </c>
    </row>
    <row r="25" spans="1:8" ht="20.25" customHeight="1" x14ac:dyDescent="0.3">
      <c r="A25" s="52"/>
      <c r="B25" s="53"/>
      <c r="C25" s="54" t="s">
        <v>1</v>
      </c>
      <c r="D25" s="56">
        <f>D26+D30</f>
        <v>108148</v>
      </c>
      <c r="E25" s="56">
        <f>E26+E30</f>
        <v>368.36999999999443</v>
      </c>
      <c r="F25" s="56">
        <f>F26+F30</f>
        <v>108516.37</v>
      </c>
    </row>
    <row r="26" spans="1:8" ht="15.75" customHeight="1" x14ac:dyDescent="0.3">
      <c r="A26" s="57">
        <v>3</v>
      </c>
      <c r="B26" s="57"/>
      <c r="C26" s="57" t="s">
        <v>10</v>
      </c>
      <c r="D26" s="58">
        <f>SUM(D27:D29)</f>
        <v>103648</v>
      </c>
      <c r="E26" s="58">
        <f>SUM(E27:E29)</f>
        <v>802.99999999999454</v>
      </c>
      <c r="F26" s="58">
        <f>SUM(F27:F29)</f>
        <v>104451</v>
      </c>
    </row>
    <row r="27" spans="1:8" ht="15.75" customHeight="1" x14ac:dyDescent="0.3">
      <c r="A27" s="10"/>
      <c r="B27" s="14">
        <v>31</v>
      </c>
      <c r="C27" s="14" t="s">
        <v>11</v>
      </c>
      <c r="D27" s="50">
        <v>89421.24</v>
      </c>
      <c r="E27" s="50">
        <f>F27-D27</f>
        <v>415.75999999999476</v>
      </c>
      <c r="F27" s="50">
        <v>89837</v>
      </c>
    </row>
    <row r="28" spans="1:8" x14ac:dyDescent="0.3">
      <c r="A28" s="11"/>
      <c r="B28" s="11">
        <v>32</v>
      </c>
      <c r="C28" s="11" t="s">
        <v>23</v>
      </c>
      <c r="D28" s="50">
        <v>13888.76</v>
      </c>
      <c r="E28" s="50">
        <f>F28-D28</f>
        <v>351.23999999999978</v>
      </c>
      <c r="F28" s="50">
        <v>14240</v>
      </c>
    </row>
    <row r="29" spans="1:8" x14ac:dyDescent="0.3">
      <c r="A29" s="11"/>
      <c r="B29" s="11">
        <v>34</v>
      </c>
      <c r="C29" s="11" t="s">
        <v>74</v>
      </c>
      <c r="D29" s="50">
        <v>338</v>
      </c>
      <c r="E29" s="50">
        <f>F29-D29</f>
        <v>36</v>
      </c>
      <c r="F29" s="50">
        <v>374</v>
      </c>
    </row>
    <row r="30" spans="1:8" x14ac:dyDescent="0.3">
      <c r="A30" s="59">
        <v>4</v>
      </c>
      <c r="B30" s="59"/>
      <c r="C30" s="60" t="s">
        <v>12</v>
      </c>
      <c r="D30" s="58">
        <f>D31+D32</f>
        <v>4500</v>
      </c>
      <c r="E30" s="58">
        <f>E31+E32</f>
        <v>-434.63000000000011</v>
      </c>
      <c r="F30" s="58">
        <f>F31+F32</f>
        <v>4065.37</v>
      </c>
    </row>
    <row r="31" spans="1:8" x14ac:dyDescent="0.3">
      <c r="A31" s="13"/>
      <c r="B31" s="13">
        <v>41</v>
      </c>
      <c r="C31" s="24" t="s">
        <v>118</v>
      </c>
      <c r="D31" s="50">
        <v>1000</v>
      </c>
      <c r="E31" s="50">
        <f>F31-D31</f>
        <v>-1000</v>
      </c>
      <c r="F31" s="50">
        <v>0</v>
      </c>
    </row>
    <row r="32" spans="1:8" x14ac:dyDescent="0.3">
      <c r="A32" s="14"/>
      <c r="B32" s="14">
        <v>42</v>
      </c>
      <c r="C32" s="24" t="s">
        <v>32</v>
      </c>
      <c r="D32" s="50">
        <v>3500</v>
      </c>
      <c r="E32" s="50">
        <f>F32-D32</f>
        <v>565.36999999999989</v>
      </c>
      <c r="F32" s="50">
        <v>4065.37</v>
      </c>
    </row>
    <row r="34" spans="4:8" x14ac:dyDescent="0.3">
      <c r="D34" s="103"/>
      <c r="F34" s="103"/>
      <c r="H34">
        <f>F10-F25</f>
        <v>-2910.3800000000047</v>
      </c>
    </row>
  </sheetData>
  <mergeCells count="5">
    <mergeCell ref="A22:H22"/>
    <mergeCell ref="A3:H3"/>
    <mergeCell ref="A5:H5"/>
    <mergeCell ref="A7:H7"/>
    <mergeCell ref="A1:J1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topLeftCell="A19" workbookViewId="0">
      <selection activeCell="B31" sqref="B31"/>
    </sheetView>
  </sheetViews>
  <sheetFormatPr defaultRowHeight="14.4" x14ac:dyDescent="0.3"/>
  <cols>
    <col min="1" max="4" width="25.33203125" customWidth="1"/>
    <col min="5" max="5" width="2.44140625" customWidth="1"/>
    <col min="6" max="6" width="13.109375" hidden="1" customWidth="1"/>
    <col min="7" max="8" width="9.109375" hidden="1" customWidth="1"/>
    <col min="9" max="9" width="3.6640625" hidden="1" customWidth="1"/>
    <col min="10" max="10" width="9.109375" hidden="1" customWidth="1"/>
  </cols>
  <sheetData>
    <row r="1" spans="1:10" ht="57.75" customHeight="1" x14ac:dyDescent="0.3">
      <c r="A1" s="107" t="s">
        <v>153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07" t="s">
        <v>20</v>
      </c>
      <c r="B3" s="107"/>
      <c r="C3" s="107"/>
      <c r="D3" s="107"/>
      <c r="E3" s="107"/>
      <c r="F3" s="107"/>
    </row>
    <row r="4" spans="1:10" ht="17.399999999999999" x14ac:dyDescent="0.3">
      <c r="B4" s="4"/>
      <c r="C4" s="4"/>
      <c r="D4" s="4"/>
      <c r="E4" s="5"/>
      <c r="F4" s="5"/>
    </row>
    <row r="5" spans="1:10" ht="18" customHeight="1" x14ac:dyDescent="0.3">
      <c r="A5" s="107" t="s">
        <v>4</v>
      </c>
      <c r="B5" s="107"/>
      <c r="C5" s="107"/>
      <c r="D5" s="107"/>
      <c r="E5" s="107"/>
      <c r="F5" s="107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75" customHeight="1" x14ac:dyDescent="0.3">
      <c r="A7" s="107" t="s">
        <v>44</v>
      </c>
      <c r="B7" s="107"/>
      <c r="C7" s="107"/>
      <c r="D7" s="107"/>
      <c r="E7" s="107"/>
      <c r="F7" s="107"/>
    </row>
    <row r="8" spans="1:10" ht="17.399999999999999" x14ac:dyDescent="0.3">
      <c r="A8" s="4"/>
      <c r="B8" s="4"/>
      <c r="C8" s="4"/>
      <c r="D8" s="4"/>
      <c r="E8" s="5"/>
      <c r="F8" s="5"/>
    </row>
    <row r="9" spans="1:10" x14ac:dyDescent="0.3">
      <c r="A9" s="19" t="s">
        <v>46</v>
      </c>
      <c r="B9" s="19" t="s">
        <v>123</v>
      </c>
      <c r="C9" s="19" t="s">
        <v>116</v>
      </c>
      <c r="D9" s="19" t="s">
        <v>124</v>
      </c>
    </row>
    <row r="10" spans="1:10" ht="20.25" customHeight="1" x14ac:dyDescent="0.3">
      <c r="A10" s="34" t="s">
        <v>0</v>
      </c>
      <c r="B10" s="73">
        <f>B11+B13+B16+B18</f>
        <v>105237.62</v>
      </c>
      <c r="C10" s="73">
        <f>C11+C13+C16+C18</f>
        <v>368.3700000000008</v>
      </c>
      <c r="D10" s="73">
        <f>D11+D13+D16+D18</f>
        <v>105605.99</v>
      </c>
    </row>
    <row r="11" spans="1:10" x14ac:dyDescent="0.3">
      <c r="A11" s="23" t="s">
        <v>51</v>
      </c>
      <c r="B11" s="73">
        <f>B12</f>
        <v>20000</v>
      </c>
      <c r="C11" s="73">
        <f>C12</f>
        <v>432</v>
      </c>
      <c r="D11" s="73">
        <f>D12</f>
        <v>20432</v>
      </c>
    </row>
    <row r="12" spans="1:10" x14ac:dyDescent="0.3">
      <c r="A12" s="75" t="s">
        <v>52</v>
      </c>
      <c r="B12" s="50">
        <f>' Račun prihoda i rashoda'!D16</f>
        <v>20000</v>
      </c>
      <c r="C12" s="50">
        <f>' Račun prihoda i rashoda'!E16</f>
        <v>432</v>
      </c>
      <c r="D12" s="50">
        <f>' Račun prihoda i rashoda'!F16</f>
        <v>20432</v>
      </c>
    </row>
    <row r="13" spans="1:10" x14ac:dyDescent="0.3">
      <c r="A13" s="74" t="s">
        <v>53</v>
      </c>
      <c r="B13" s="76">
        <f>B14</f>
        <v>5237.62</v>
      </c>
      <c r="C13" s="76">
        <f>C14</f>
        <v>14936.37</v>
      </c>
      <c r="D13" s="76">
        <f>D14</f>
        <v>20173.990000000002</v>
      </c>
    </row>
    <row r="14" spans="1:10" x14ac:dyDescent="0.3">
      <c r="A14" s="75" t="s">
        <v>75</v>
      </c>
      <c r="B14" s="50">
        <f>' Račun prihoda i rashoda'!D13+' Račun prihoda i rashoda'!D14+' Račun prihoda i rashoda'!D15</f>
        <v>5237.62</v>
      </c>
      <c r="C14" s="50">
        <f>' Račun prihoda i rashoda'!E13+' Račun prihoda i rashoda'!E14+' Račun prihoda i rashoda'!E15</f>
        <v>14936.37</v>
      </c>
      <c r="D14" s="50">
        <f>' Račun prihoda i rashoda'!F13+' Račun prihoda i rashoda'!F14+' Račun prihoda i rashoda'!F15</f>
        <v>20173.990000000002</v>
      </c>
    </row>
    <row r="15" spans="1:10" x14ac:dyDescent="0.3">
      <c r="A15" s="11" t="s">
        <v>30</v>
      </c>
      <c r="B15" s="50"/>
      <c r="C15" s="50"/>
      <c r="D15" s="50"/>
    </row>
    <row r="16" spans="1:10" ht="26.4" x14ac:dyDescent="0.3">
      <c r="A16" s="10" t="s">
        <v>49</v>
      </c>
      <c r="B16" s="76">
        <f>B17</f>
        <v>0</v>
      </c>
      <c r="C16" s="76">
        <f>C17</f>
        <v>0</v>
      </c>
      <c r="D16" s="76">
        <f>D17</f>
        <v>0</v>
      </c>
    </row>
    <row r="17" spans="1:6" ht="26.4" x14ac:dyDescent="0.3">
      <c r="A17" s="16" t="s">
        <v>50</v>
      </c>
      <c r="B17" s="50">
        <v>0</v>
      </c>
      <c r="C17" s="50"/>
      <c r="D17" s="50"/>
    </row>
    <row r="18" spans="1:6" x14ac:dyDescent="0.3">
      <c r="A18" s="34" t="s">
        <v>47</v>
      </c>
      <c r="B18" s="76">
        <f>B19</f>
        <v>80000</v>
      </c>
      <c r="C18" s="76">
        <f>C19</f>
        <v>-15000</v>
      </c>
      <c r="D18" s="78">
        <f>D19</f>
        <v>65000</v>
      </c>
    </row>
    <row r="19" spans="1:6" x14ac:dyDescent="0.3">
      <c r="A19" s="12" t="s">
        <v>48</v>
      </c>
      <c r="B19" s="50">
        <f>' Račun prihoda i rashoda'!D12</f>
        <v>80000</v>
      </c>
      <c r="C19" s="50">
        <f>' Račun prihoda i rashoda'!E12</f>
        <v>-15000</v>
      </c>
      <c r="D19" s="51">
        <f>' Račun prihoda i rashoda'!F12</f>
        <v>65000</v>
      </c>
    </row>
    <row r="22" spans="1:6" ht="15.75" customHeight="1" x14ac:dyDescent="0.3">
      <c r="A22" s="107" t="s">
        <v>45</v>
      </c>
      <c r="B22" s="107"/>
      <c r="C22" s="107"/>
      <c r="D22" s="107"/>
      <c r="E22" s="107"/>
      <c r="F22" s="107"/>
    </row>
    <row r="23" spans="1:6" ht="17.399999999999999" x14ac:dyDescent="0.3">
      <c r="A23" s="4"/>
      <c r="B23" s="4"/>
      <c r="C23" s="4"/>
      <c r="D23" s="4"/>
      <c r="E23" s="5"/>
      <c r="F23" s="5"/>
    </row>
    <row r="24" spans="1:6" x14ac:dyDescent="0.3">
      <c r="A24" s="19" t="s">
        <v>46</v>
      </c>
      <c r="B24" s="19" t="s">
        <v>123</v>
      </c>
      <c r="C24" s="19" t="s">
        <v>116</v>
      </c>
      <c r="D24" s="19" t="s">
        <v>124</v>
      </c>
    </row>
    <row r="25" spans="1:6" ht="24.75" customHeight="1" x14ac:dyDescent="0.3">
      <c r="A25" s="34" t="s">
        <v>1</v>
      </c>
      <c r="B25" s="73">
        <f>B26+B29+B31</f>
        <v>108148</v>
      </c>
      <c r="C25" s="73">
        <f>C26+C29+C31</f>
        <v>368.3700000000008</v>
      </c>
      <c r="D25" s="72">
        <f>D26+D29+D31</f>
        <v>108516.37</v>
      </c>
    </row>
    <row r="26" spans="1:6" ht="15.75" customHeight="1" x14ac:dyDescent="0.3">
      <c r="A26" s="23" t="s">
        <v>51</v>
      </c>
      <c r="B26" s="76">
        <f>B27</f>
        <v>20000</v>
      </c>
      <c r="C26" s="76">
        <f>C27</f>
        <v>432</v>
      </c>
      <c r="D26" s="76">
        <f>D27</f>
        <v>20432</v>
      </c>
    </row>
    <row r="27" spans="1:6" x14ac:dyDescent="0.3">
      <c r="A27" s="12" t="s">
        <v>52</v>
      </c>
      <c r="B27" s="50">
        <f>B12</f>
        <v>20000</v>
      </c>
      <c r="C27" s="50">
        <f>C12</f>
        <v>432</v>
      </c>
      <c r="D27" s="50">
        <f>D12</f>
        <v>20432</v>
      </c>
    </row>
    <row r="28" spans="1:6" x14ac:dyDescent="0.3">
      <c r="A28" s="11" t="s">
        <v>30</v>
      </c>
      <c r="B28" s="50"/>
      <c r="C28" s="50"/>
      <c r="D28" s="50"/>
    </row>
    <row r="29" spans="1:6" x14ac:dyDescent="0.3">
      <c r="A29" s="23" t="s">
        <v>53</v>
      </c>
      <c r="B29" s="76">
        <f>B30</f>
        <v>8148</v>
      </c>
      <c r="C29" s="76">
        <f>C30</f>
        <v>14936.37</v>
      </c>
      <c r="D29" s="76">
        <f>D30</f>
        <v>23084.37</v>
      </c>
    </row>
    <row r="30" spans="1:6" x14ac:dyDescent="0.3">
      <c r="A30" s="12" t="s">
        <v>54</v>
      </c>
      <c r="B30" s="50">
        <v>8148</v>
      </c>
      <c r="C30" s="50">
        <f>C14</f>
        <v>14936.37</v>
      </c>
      <c r="D30" s="51">
        <v>23084.37</v>
      </c>
    </row>
    <row r="31" spans="1:6" x14ac:dyDescent="0.3">
      <c r="A31" s="23" t="s">
        <v>47</v>
      </c>
      <c r="B31" s="76">
        <f>B32</f>
        <v>80000</v>
      </c>
      <c r="C31" s="76">
        <f>C32</f>
        <v>-15000</v>
      </c>
      <c r="D31" s="76">
        <f>D32</f>
        <v>65000</v>
      </c>
    </row>
    <row r="32" spans="1:6" x14ac:dyDescent="0.3">
      <c r="A32" s="12" t="s">
        <v>48</v>
      </c>
      <c r="B32" s="50">
        <f>B19</f>
        <v>80000</v>
      </c>
      <c r="C32" s="50">
        <f>C19</f>
        <v>-15000</v>
      </c>
      <c r="D32" s="51">
        <f>D19</f>
        <v>65000</v>
      </c>
    </row>
    <row r="34" spans="4:4" x14ac:dyDescent="0.3">
      <c r="D34" s="103"/>
    </row>
  </sheetData>
  <mergeCells count="5">
    <mergeCell ref="A3:F3"/>
    <mergeCell ref="A5:F5"/>
    <mergeCell ref="A7:F7"/>
    <mergeCell ref="A22:F22"/>
    <mergeCell ref="A1:J1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I6" sqref="I6"/>
    </sheetView>
  </sheetViews>
  <sheetFormatPr defaultRowHeight="14.4" x14ac:dyDescent="0.3"/>
  <cols>
    <col min="1" max="1" width="43.109375" customWidth="1"/>
    <col min="2" max="4" width="25.33203125" customWidth="1"/>
    <col min="5" max="5" width="3.33203125" customWidth="1"/>
    <col min="6" max="6" width="25.33203125" hidden="1" customWidth="1"/>
    <col min="7" max="8" width="9.109375" hidden="1" customWidth="1"/>
  </cols>
  <sheetData>
    <row r="1" spans="1:10" ht="72" customHeight="1" x14ac:dyDescent="0.3">
      <c r="A1" s="107" t="s">
        <v>152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107" t="s">
        <v>20</v>
      </c>
      <c r="B3" s="107"/>
      <c r="C3" s="107"/>
      <c r="D3" s="107"/>
      <c r="E3" s="108"/>
      <c r="F3" s="108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107" t="s">
        <v>4</v>
      </c>
      <c r="B5" s="109"/>
      <c r="C5" s="109"/>
      <c r="D5" s="109"/>
      <c r="E5" s="109"/>
      <c r="F5" s="109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6" x14ac:dyDescent="0.3">
      <c r="A7" s="107" t="s">
        <v>13</v>
      </c>
      <c r="B7" s="127"/>
      <c r="C7" s="127"/>
      <c r="D7" s="127"/>
      <c r="E7" s="127"/>
      <c r="F7" s="127"/>
    </row>
    <row r="8" spans="1:10" ht="17.399999999999999" x14ac:dyDescent="0.3">
      <c r="A8" s="4"/>
      <c r="B8" s="4"/>
      <c r="C8" s="4"/>
      <c r="D8" s="4"/>
      <c r="E8" s="5"/>
      <c r="F8" s="5"/>
    </row>
    <row r="9" spans="1:10" x14ac:dyDescent="0.3">
      <c r="A9" s="19" t="s">
        <v>46</v>
      </c>
      <c r="B9" s="19" t="s">
        <v>123</v>
      </c>
      <c r="C9" s="19" t="s">
        <v>116</v>
      </c>
      <c r="D9" s="19" t="s">
        <v>124</v>
      </c>
    </row>
    <row r="10" spans="1:10" ht="15.75" customHeight="1" x14ac:dyDescent="0.3">
      <c r="A10" s="10" t="s">
        <v>14</v>
      </c>
      <c r="B10" s="76">
        <f t="shared" ref="B10:D11" si="0">B11</f>
        <v>108148</v>
      </c>
      <c r="C10" s="76">
        <f t="shared" si="0"/>
        <v>368.36999999999443</v>
      </c>
      <c r="D10" s="76">
        <f t="shared" si="0"/>
        <v>108516.37</v>
      </c>
    </row>
    <row r="11" spans="1:10" ht="15.75" customHeight="1" x14ac:dyDescent="0.3">
      <c r="A11" s="10" t="s">
        <v>87</v>
      </c>
      <c r="B11" s="76">
        <f t="shared" si="0"/>
        <v>108148</v>
      </c>
      <c r="C11" s="76">
        <f t="shared" si="0"/>
        <v>368.36999999999443</v>
      </c>
      <c r="D11" s="76">
        <f t="shared" si="0"/>
        <v>108516.37</v>
      </c>
    </row>
    <row r="12" spans="1:10" x14ac:dyDescent="0.3">
      <c r="A12" s="16" t="s">
        <v>88</v>
      </c>
      <c r="B12" s="50">
        <f>' Račun prihoda i rashoda'!D25</f>
        <v>108148</v>
      </c>
      <c r="C12" s="50">
        <f>' Račun prihoda i rashoda'!E25</f>
        <v>368.36999999999443</v>
      </c>
      <c r="D12" s="50">
        <f>' Račun prihoda i rashoda'!F25</f>
        <v>108516.37</v>
      </c>
    </row>
    <row r="13" spans="1:10" x14ac:dyDescent="0.3">
      <c r="A13" s="15"/>
      <c r="B13" s="50"/>
      <c r="C13" s="50"/>
      <c r="D13" s="50"/>
    </row>
    <row r="14" spans="1:10" x14ac:dyDescent="0.3">
      <c r="A14" s="10" t="s">
        <v>15</v>
      </c>
      <c r="B14" s="50"/>
      <c r="C14" s="50"/>
      <c r="D14" s="51"/>
    </row>
    <row r="15" spans="1:10" ht="26.4" x14ac:dyDescent="0.3">
      <c r="A15" s="17" t="s">
        <v>16</v>
      </c>
      <c r="B15" s="50"/>
      <c r="C15" s="50"/>
      <c r="D15" s="51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J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6" width="25.33203125" customWidth="1"/>
    <col min="7" max="7" width="3.44140625" customWidth="1"/>
    <col min="8" max="8" width="25.33203125" hidden="1" customWidth="1"/>
    <col min="9" max="10" width="9.109375" hidden="1" customWidth="1"/>
  </cols>
  <sheetData>
    <row r="1" spans="1:10" ht="52.5" customHeight="1" x14ac:dyDescent="0.3">
      <c r="A1" s="107" t="s">
        <v>152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07" t="s">
        <v>20</v>
      </c>
      <c r="B3" s="107"/>
      <c r="C3" s="107"/>
      <c r="D3" s="107"/>
      <c r="E3" s="107"/>
      <c r="F3" s="107"/>
      <c r="G3" s="107"/>
      <c r="H3" s="10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07" t="s">
        <v>55</v>
      </c>
      <c r="B5" s="107"/>
      <c r="C5" s="107"/>
      <c r="D5" s="107"/>
      <c r="E5" s="107"/>
      <c r="F5" s="107"/>
      <c r="G5" s="107"/>
      <c r="H5" s="10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x14ac:dyDescent="0.3">
      <c r="A7" s="19" t="s">
        <v>5</v>
      </c>
      <c r="B7" s="18" t="s">
        <v>6</v>
      </c>
      <c r="C7" s="18" t="s">
        <v>33</v>
      </c>
      <c r="D7" s="19" t="s">
        <v>123</v>
      </c>
      <c r="E7" s="19" t="s">
        <v>116</v>
      </c>
      <c r="F7" s="19" t="s">
        <v>124</v>
      </c>
    </row>
    <row r="8" spans="1:10" x14ac:dyDescent="0.3">
      <c r="A8" s="32"/>
      <c r="B8" s="33"/>
      <c r="C8" s="31" t="s">
        <v>57</v>
      </c>
      <c r="D8" s="32"/>
      <c r="E8" s="32"/>
      <c r="F8" s="32"/>
    </row>
    <row r="9" spans="1:10" ht="26.4" x14ac:dyDescent="0.3">
      <c r="A9" s="10">
        <v>8</v>
      </c>
      <c r="B9" s="10"/>
      <c r="C9" s="10" t="s">
        <v>17</v>
      </c>
      <c r="D9" s="8"/>
      <c r="E9" s="8"/>
      <c r="F9" s="8"/>
    </row>
    <row r="10" spans="1:10" x14ac:dyDescent="0.3">
      <c r="A10" s="10"/>
      <c r="B10" s="14">
        <v>84</v>
      </c>
      <c r="C10" s="14" t="s">
        <v>24</v>
      </c>
      <c r="D10" s="8"/>
      <c r="E10" s="8"/>
      <c r="F10" s="8"/>
    </row>
    <row r="11" spans="1:10" x14ac:dyDescent="0.3">
      <c r="A11" s="10"/>
      <c r="B11" s="14"/>
      <c r="C11" s="35"/>
      <c r="D11" s="8"/>
      <c r="E11" s="8"/>
      <c r="F11" s="8"/>
    </row>
    <row r="12" spans="1:10" x14ac:dyDescent="0.3">
      <c r="A12" s="10"/>
      <c r="B12" s="14"/>
      <c r="C12" s="31" t="s">
        <v>60</v>
      </c>
      <c r="D12" s="8"/>
      <c r="E12" s="8"/>
      <c r="F12" s="8"/>
    </row>
    <row r="13" spans="1:10" ht="26.4" x14ac:dyDescent="0.3">
      <c r="A13" s="13">
        <v>5</v>
      </c>
      <c r="B13" s="13"/>
      <c r="C13" s="23" t="s">
        <v>18</v>
      </c>
      <c r="D13" s="8"/>
      <c r="E13" s="8"/>
      <c r="F13" s="8"/>
    </row>
    <row r="14" spans="1:10" ht="26.4" x14ac:dyDescent="0.3">
      <c r="A14" s="14"/>
      <c r="B14" s="14">
        <v>54</v>
      </c>
      <c r="C14" s="24" t="s">
        <v>25</v>
      </c>
      <c r="D14" s="8"/>
      <c r="E14" s="8"/>
      <c r="F14" s="9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sqref="A1:J1"/>
    </sheetView>
  </sheetViews>
  <sheetFormatPr defaultRowHeight="14.4" x14ac:dyDescent="0.3"/>
  <cols>
    <col min="1" max="4" width="25.33203125" customWidth="1"/>
    <col min="5" max="5" width="4" customWidth="1"/>
    <col min="6" max="6" width="25.33203125" hidden="1" customWidth="1"/>
    <col min="7" max="10" width="9.109375" hidden="1" customWidth="1"/>
  </cols>
  <sheetData>
    <row r="1" spans="1:10" ht="54" customHeight="1" x14ac:dyDescent="0.3">
      <c r="A1" s="107" t="s">
        <v>152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07" t="s">
        <v>20</v>
      </c>
      <c r="B3" s="107"/>
      <c r="C3" s="107"/>
      <c r="D3" s="107"/>
      <c r="E3" s="107"/>
      <c r="F3" s="107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107" t="s">
        <v>56</v>
      </c>
      <c r="B5" s="107"/>
      <c r="C5" s="107"/>
      <c r="D5" s="107"/>
      <c r="E5" s="107"/>
      <c r="F5" s="107"/>
    </row>
    <row r="6" spans="1:10" ht="17.399999999999999" x14ac:dyDescent="0.3">
      <c r="A6" s="4"/>
      <c r="B6" s="4"/>
      <c r="C6" s="4"/>
      <c r="D6" s="4"/>
      <c r="E6" s="5"/>
      <c r="F6" s="5"/>
    </row>
    <row r="7" spans="1:10" x14ac:dyDescent="0.3">
      <c r="A7" s="18" t="s">
        <v>46</v>
      </c>
      <c r="B7" s="19" t="s">
        <v>123</v>
      </c>
      <c r="C7" s="19" t="s">
        <v>116</v>
      </c>
      <c r="D7" s="19" t="s">
        <v>124</v>
      </c>
    </row>
    <row r="8" spans="1:10" x14ac:dyDescent="0.3">
      <c r="A8" s="10" t="s">
        <v>57</v>
      </c>
      <c r="B8" s="8"/>
      <c r="C8" s="8"/>
      <c r="D8" s="8"/>
    </row>
    <row r="9" spans="1:10" ht="26.4" x14ac:dyDescent="0.3">
      <c r="A9" s="10" t="s">
        <v>58</v>
      </c>
      <c r="B9" s="8"/>
      <c r="C9" s="8"/>
      <c r="D9" s="8"/>
    </row>
    <row r="10" spans="1:10" ht="26.4" x14ac:dyDescent="0.3">
      <c r="A10" s="16" t="s">
        <v>59</v>
      </c>
      <c r="B10" s="8"/>
      <c r="C10" s="8"/>
      <c r="D10" s="8"/>
    </row>
    <row r="11" spans="1:10" x14ac:dyDescent="0.3">
      <c r="A11" s="16"/>
      <c r="B11" s="8"/>
      <c r="C11" s="8"/>
      <c r="D11" s="8"/>
    </row>
    <row r="12" spans="1:10" x14ac:dyDescent="0.3">
      <c r="A12" s="10" t="s">
        <v>60</v>
      </c>
      <c r="B12" s="8"/>
      <c r="C12" s="8"/>
      <c r="D12" s="8"/>
    </row>
    <row r="13" spans="1:10" x14ac:dyDescent="0.3">
      <c r="A13" s="23" t="s">
        <v>51</v>
      </c>
      <c r="B13" s="8"/>
      <c r="C13" s="8"/>
      <c r="D13" s="8"/>
    </row>
    <row r="14" spans="1:10" x14ac:dyDescent="0.3">
      <c r="A14" s="12" t="s">
        <v>52</v>
      </c>
      <c r="B14" s="8"/>
      <c r="C14" s="8"/>
      <c r="D14" s="9"/>
    </row>
    <row r="15" spans="1:10" x14ac:dyDescent="0.3">
      <c r="A15" s="23" t="s">
        <v>53</v>
      </c>
      <c r="B15" s="8"/>
      <c r="C15" s="8"/>
      <c r="D15" s="9"/>
    </row>
    <row r="16" spans="1:10" x14ac:dyDescent="0.3">
      <c r="A16" s="12" t="s">
        <v>54</v>
      </c>
      <c r="B16" s="8"/>
      <c r="C16" s="8"/>
      <c r="D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topLeftCell="A7" zoomScale="96" zoomScaleNormal="96" workbookViewId="0">
      <selection sqref="A1:J1"/>
    </sheetView>
  </sheetViews>
  <sheetFormatPr defaultRowHeight="14.4" x14ac:dyDescent="0.3"/>
  <cols>
    <col min="1" max="1" width="6.33203125" customWidth="1"/>
    <col min="2" max="2" width="9.88671875" customWidth="1"/>
    <col min="3" max="3" width="8.6640625" customWidth="1"/>
    <col min="4" max="4" width="30" customWidth="1"/>
    <col min="5" max="7" width="25.33203125" customWidth="1"/>
    <col min="8" max="8" width="2.44140625" customWidth="1"/>
    <col min="9" max="9" width="25.33203125" hidden="1" customWidth="1"/>
    <col min="10" max="10" width="0.6640625" hidden="1" customWidth="1"/>
  </cols>
  <sheetData>
    <row r="1" spans="1:10" ht="55.5" customHeight="1" x14ac:dyDescent="0.3">
      <c r="A1" s="107" t="s">
        <v>152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107" t="s">
        <v>19</v>
      </c>
      <c r="B3" s="109"/>
      <c r="C3" s="109"/>
      <c r="D3" s="109"/>
      <c r="E3" s="109"/>
      <c r="F3" s="109"/>
      <c r="G3" s="109"/>
      <c r="H3" s="109"/>
      <c r="I3" s="109"/>
    </row>
    <row r="4" spans="1:10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x14ac:dyDescent="0.3">
      <c r="A5" s="146" t="s">
        <v>21</v>
      </c>
      <c r="B5" s="147"/>
      <c r="C5" s="148"/>
      <c r="D5" s="18" t="s">
        <v>22</v>
      </c>
      <c r="E5" s="19" t="s">
        <v>123</v>
      </c>
      <c r="F5" s="19" t="s">
        <v>116</v>
      </c>
      <c r="G5" s="19" t="s">
        <v>124</v>
      </c>
    </row>
    <row r="6" spans="1:10" ht="30.75" customHeight="1" x14ac:dyDescent="0.3">
      <c r="A6" s="149" t="s">
        <v>89</v>
      </c>
      <c r="B6" s="150"/>
      <c r="C6" s="151" t="s">
        <v>84</v>
      </c>
      <c r="D6" s="98" t="s">
        <v>90</v>
      </c>
      <c r="E6" s="97">
        <f t="shared" ref="E6:G6" si="0">E7</f>
        <v>107148</v>
      </c>
      <c r="F6" s="97">
        <f>F7</f>
        <v>1368.369999999999</v>
      </c>
      <c r="G6" s="97">
        <f t="shared" si="0"/>
        <v>108516.37</v>
      </c>
    </row>
    <row r="7" spans="1:10" ht="25.5" customHeight="1" x14ac:dyDescent="0.3">
      <c r="A7" s="152" t="s">
        <v>91</v>
      </c>
      <c r="B7" s="153" t="s">
        <v>86</v>
      </c>
      <c r="C7" s="154" t="s">
        <v>85</v>
      </c>
      <c r="D7" s="101" t="s">
        <v>90</v>
      </c>
      <c r="E7" s="96">
        <f>E9</f>
        <v>107148</v>
      </c>
      <c r="F7" s="96">
        <f>F9</f>
        <v>1368.369999999999</v>
      </c>
      <c r="G7" s="96">
        <f>G9</f>
        <v>108516.37</v>
      </c>
    </row>
    <row r="8" spans="1:10" ht="25.5" customHeight="1" x14ac:dyDescent="0.3">
      <c r="A8" s="99"/>
      <c r="B8" s="100" t="s">
        <v>92</v>
      </c>
      <c r="C8" s="101">
        <v>3013</v>
      </c>
      <c r="D8" s="101" t="s">
        <v>93</v>
      </c>
      <c r="E8" s="96">
        <f>E9</f>
        <v>107148</v>
      </c>
      <c r="F8" s="96">
        <f>F9</f>
        <v>1368.369999999999</v>
      </c>
      <c r="G8" s="96">
        <f>G9</f>
        <v>108516.37</v>
      </c>
    </row>
    <row r="9" spans="1:10" ht="42" customHeight="1" x14ac:dyDescent="0.3">
      <c r="A9" s="140" t="s">
        <v>94</v>
      </c>
      <c r="B9" s="141"/>
      <c r="C9" s="142"/>
      <c r="D9" s="102" t="s">
        <v>95</v>
      </c>
      <c r="E9" s="95">
        <f>E30</f>
        <v>107148</v>
      </c>
      <c r="F9" s="95">
        <f>F30</f>
        <v>1368.369999999999</v>
      </c>
      <c r="G9" s="95">
        <f>G30</f>
        <v>108516.37</v>
      </c>
    </row>
    <row r="10" spans="1:10" x14ac:dyDescent="0.3">
      <c r="A10" s="131" t="s">
        <v>77</v>
      </c>
      <c r="B10" s="132"/>
      <c r="C10" s="133"/>
      <c r="D10" s="88" t="s">
        <v>78</v>
      </c>
      <c r="E10" s="93">
        <f>' Račun prihoda i rashoda'!D16</f>
        <v>20000</v>
      </c>
      <c r="F10" s="93">
        <f>' Račun prihoda i rashoda'!E16</f>
        <v>432</v>
      </c>
      <c r="G10" s="94">
        <f>' Račun prihoda i rashoda'!F16</f>
        <v>20432</v>
      </c>
    </row>
    <row r="11" spans="1:10" x14ac:dyDescent="0.3">
      <c r="A11" s="128">
        <v>3</v>
      </c>
      <c r="B11" s="129"/>
      <c r="C11" s="130"/>
      <c r="D11" s="80" t="s">
        <v>10</v>
      </c>
      <c r="E11" s="76">
        <f>SUM(E12:E14)</f>
        <v>19000</v>
      </c>
      <c r="F11" s="76">
        <f>SUM(F12:F14)</f>
        <v>1432</v>
      </c>
      <c r="G11" s="76">
        <f>SUM(G12:G14)</f>
        <v>20432</v>
      </c>
    </row>
    <row r="12" spans="1:10" x14ac:dyDescent="0.3">
      <c r="A12" s="143">
        <v>31</v>
      </c>
      <c r="B12" s="144"/>
      <c r="C12" s="145"/>
      <c r="D12" s="81" t="s">
        <v>11</v>
      </c>
      <c r="E12" s="50">
        <v>9421.24</v>
      </c>
      <c r="F12" s="50">
        <f>G12-E12</f>
        <v>54.760000000000218</v>
      </c>
      <c r="G12" s="49">
        <v>9476</v>
      </c>
    </row>
    <row r="13" spans="1:10" x14ac:dyDescent="0.3">
      <c r="A13" s="143">
        <v>32</v>
      </c>
      <c r="B13" s="144"/>
      <c r="C13" s="145"/>
      <c r="D13" s="81" t="s">
        <v>23</v>
      </c>
      <c r="E13" s="50">
        <v>9240.76</v>
      </c>
      <c r="F13" s="50">
        <f>G13-E13</f>
        <v>1371.2399999999998</v>
      </c>
      <c r="G13" s="49">
        <v>10612</v>
      </c>
    </row>
    <row r="14" spans="1:10" x14ac:dyDescent="0.3">
      <c r="A14" s="82"/>
      <c r="B14" s="83"/>
      <c r="C14" s="84">
        <v>34</v>
      </c>
      <c r="D14" s="81" t="s">
        <v>76</v>
      </c>
      <c r="E14" s="50">
        <v>338</v>
      </c>
      <c r="F14" s="50">
        <f>G14-E14</f>
        <v>6</v>
      </c>
      <c r="G14" s="49">
        <v>344</v>
      </c>
    </row>
    <row r="15" spans="1:10" ht="24" customHeight="1" x14ac:dyDescent="0.3">
      <c r="A15" s="79"/>
      <c r="B15" s="85">
        <v>4</v>
      </c>
      <c r="C15" s="80"/>
      <c r="D15" s="80" t="s">
        <v>12</v>
      </c>
      <c r="E15" s="76">
        <f>E16</f>
        <v>0</v>
      </c>
      <c r="F15" s="76">
        <f>F16</f>
        <v>0</v>
      </c>
      <c r="G15" s="77">
        <f>G16</f>
        <v>0</v>
      </c>
    </row>
    <row r="16" spans="1:10" ht="26.4" x14ac:dyDescent="0.3">
      <c r="A16" s="86"/>
      <c r="B16" s="87"/>
      <c r="C16" s="81">
        <v>42</v>
      </c>
      <c r="D16" s="81" t="s">
        <v>32</v>
      </c>
      <c r="E16" s="50"/>
      <c r="F16" s="50">
        <f>G16-E16</f>
        <v>0</v>
      </c>
      <c r="G16" s="49"/>
    </row>
    <row r="17" spans="1:7" x14ac:dyDescent="0.3">
      <c r="A17" s="131" t="s">
        <v>79</v>
      </c>
      <c r="B17" s="132"/>
      <c r="C17" s="133"/>
      <c r="D17" s="88" t="s">
        <v>80</v>
      </c>
      <c r="E17" s="93">
        <v>8148</v>
      </c>
      <c r="F17" s="93">
        <f>' Račun prihoda i rashoda'!E13+' Račun prihoda i rashoda'!E14+' Račun prihoda i rashoda'!E15</f>
        <v>14936.37</v>
      </c>
      <c r="G17" s="92">
        <f>' Račun prihoda i rashoda'!F13+' Račun prihoda i rashoda'!F14+' Račun prihoda i rashoda'!F15</f>
        <v>20173.990000000002</v>
      </c>
    </row>
    <row r="18" spans="1:7" ht="14.25" customHeight="1" x14ac:dyDescent="0.3">
      <c r="A18" s="128">
        <v>3</v>
      </c>
      <c r="B18" s="129"/>
      <c r="C18" s="130"/>
      <c r="D18" s="80" t="s">
        <v>10</v>
      </c>
      <c r="E18" s="76">
        <f>SUM(E19:E21)</f>
        <v>4648</v>
      </c>
      <c r="F18" s="76">
        <f>SUM(F19:F21)</f>
        <v>14371</v>
      </c>
      <c r="G18" s="77">
        <f>SUM(G19:G21)</f>
        <v>19019</v>
      </c>
    </row>
    <row r="19" spans="1:7" ht="15" customHeight="1" x14ac:dyDescent="0.3">
      <c r="A19" s="137">
        <v>31</v>
      </c>
      <c r="B19" s="138"/>
      <c r="C19" s="139"/>
      <c r="D19" s="81" t="s">
        <v>11</v>
      </c>
      <c r="E19" s="50">
        <v>0</v>
      </c>
      <c r="F19" s="50">
        <f>G19-E19</f>
        <v>15361</v>
      </c>
      <c r="G19" s="49">
        <v>15361</v>
      </c>
    </row>
    <row r="20" spans="1:7" x14ac:dyDescent="0.3">
      <c r="A20" s="137">
        <v>32</v>
      </c>
      <c r="B20" s="138"/>
      <c r="C20" s="139"/>
      <c r="D20" s="81" t="s">
        <v>23</v>
      </c>
      <c r="E20" s="50">
        <v>4648</v>
      </c>
      <c r="F20" s="50">
        <f>G20-E20</f>
        <v>-1020</v>
      </c>
      <c r="G20" s="49">
        <v>3628</v>
      </c>
    </row>
    <row r="21" spans="1:7" x14ac:dyDescent="0.3">
      <c r="A21" s="82"/>
      <c r="B21" s="83"/>
      <c r="C21" s="84">
        <v>34</v>
      </c>
      <c r="D21" s="81" t="s">
        <v>76</v>
      </c>
      <c r="E21" s="50">
        <v>0</v>
      </c>
      <c r="F21" s="50">
        <f>G21-E21</f>
        <v>30</v>
      </c>
      <c r="G21" s="49">
        <v>30</v>
      </c>
    </row>
    <row r="22" spans="1:7" ht="27.75" customHeight="1" x14ac:dyDescent="0.3">
      <c r="A22" s="128">
        <v>4</v>
      </c>
      <c r="B22" s="129"/>
      <c r="C22" s="130">
        <v>34</v>
      </c>
      <c r="D22" s="80" t="s">
        <v>12</v>
      </c>
      <c r="E22" s="77">
        <f>E23+E24</f>
        <v>3500</v>
      </c>
      <c r="F22" s="76">
        <f>F23+F24</f>
        <v>565.36999999999989</v>
      </c>
      <c r="G22" s="77">
        <f>G23+G24</f>
        <v>4065.37</v>
      </c>
    </row>
    <row r="23" spans="1:7" ht="27.75" customHeight="1" x14ac:dyDescent="0.3">
      <c r="A23" s="79"/>
      <c r="B23" s="85"/>
      <c r="C23" s="81">
        <v>41</v>
      </c>
      <c r="D23" s="81" t="s">
        <v>118</v>
      </c>
      <c r="E23" s="50">
        <v>0</v>
      </c>
      <c r="F23" s="50">
        <f>G23-E23</f>
        <v>0</v>
      </c>
      <c r="G23" s="49">
        <v>0</v>
      </c>
    </row>
    <row r="24" spans="1:7" ht="28.5" customHeight="1" x14ac:dyDescent="0.3">
      <c r="A24" s="137">
        <v>42</v>
      </c>
      <c r="B24" s="138">
        <v>42</v>
      </c>
      <c r="C24" s="139" t="s">
        <v>32</v>
      </c>
      <c r="D24" s="81" t="s">
        <v>32</v>
      </c>
      <c r="E24" s="50">
        <v>3500</v>
      </c>
      <c r="F24" s="50">
        <f>G24-E24</f>
        <v>565.36999999999989</v>
      </c>
      <c r="G24" s="49">
        <v>4065.37</v>
      </c>
    </row>
    <row r="25" spans="1:7" x14ac:dyDescent="0.3">
      <c r="A25" s="131" t="s">
        <v>81</v>
      </c>
      <c r="B25" s="132"/>
      <c r="C25" s="133"/>
      <c r="D25" s="88" t="s">
        <v>82</v>
      </c>
      <c r="E25" s="93">
        <v>80000</v>
      </c>
      <c r="F25" s="93">
        <f>' Račun prihoda i rashoda'!E12</f>
        <v>-15000</v>
      </c>
      <c r="G25" s="92">
        <f>' Račun prihoda i rashoda'!F12</f>
        <v>65000</v>
      </c>
    </row>
    <row r="26" spans="1:7" x14ac:dyDescent="0.3">
      <c r="A26" s="128">
        <v>3</v>
      </c>
      <c r="B26" s="129"/>
      <c r="C26" s="130"/>
      <c r="D26" s="80" t="s">
        <v>10</v>
      </c>
      <c r="E26" s="76">
        <f>E27+E28</f>
        <v>80000</v>
      </c>
      <c r="F26" s="76">
        <f>F27+F28</f>
        <v>-15000</v>
      </c>
      <c r="G26" s="77">
        <f>G27+G28</f>
        <v>65000</v>
      </c>
    </row>
    <row r="27" spans="1:7" x14ac:dyDescent="0.3">
      <c r="A27" s="137">
        <v>31</v>
      </c>
      <c r="B27" s="138"/>
      <c r="C27" s="139"/>
      <c r="D27" s="81" t="s">
        <v>11</v>
      </c>
      <c r="E27" s="50">
        <v>80000</v>
      </c>
      <c r="F27" s="50">
        <f>G27-E27</f>
        <v>-15000</v>
      </c>
      <c r="G27" s="49">
        <v>65000</v>
      </c>
    </row>
    <row r="28" spans="1:7" x14ac:dyDescent="0.3">
      <c r="A28" s="137">
        <v>32</v>
      </c>
      <c r="B28" s="138"/>
      <c r="C28" s="139"/>
      <c r="D28" s="81" t="s">
        <v>23</v>
      </c>
      <c r="E28" s="50">
        <v>0</v>
      </c>
      <c r="F28" s="50">
        <f>G28-E28</f>
        <v>0</v>
      </c>
      <c r="G28" s="49">
        <v>0</v>
      </c>
    </row>
    <row r="29" spans="1:7" x14ac:dyDescent="0.3">
      <c r="A29" s="69"/>
      <c r="B29" s="70"/>
      <c r="C29" s="71"/>
      <c r="D29" s="71"/>
      <c r="E29" s="50"/>
      <c r="F29" s="50">
        <f>G29-E29</f>
        <v>0</v>
      </c>
      <c r="G29" s="51"/>
    </row>
    <row r="30" spans="1:7" ht="29.25" customHeight="1" x14ac:dyDescent="0.3">
      <c r="A30" s="134" t="s">
        <v>83</v>
      </c>
      <c r="B30" s="135"/>
      <c r="C30" s="136"/>
      <c r="D30" s="89"/>
      <c r="E30" s="90">
        <f>E26+E22+E18+E15+E11</f>
        <v>107148</v>
      </c>
      <c r="F30" s="90">
        <f>F26+F22+F18+F15+F11</f>
        <v>1368.369999999999</v>
      </c>
      <c r="G30" s="91">
        <f>G26+G22+G18+G15+G11</f>
        <v>108516.37</v>
      </c>
    </row>
  </sheetData>
  <mergeCells count="21">
    <mergeCell ref="A1:J1"/>
    <mergeCell ref="A3:I3"/>
    <mergeCell ref="A5:C5"/>
    <mergeCell ref="A6:C6"/>
    <mergeCell ref="A7:C7"/>
    <mergeCell ref="A9:C9"/>
    <mergeCell ref="A10:C10"/>
    <mergeCell ref="A11:C11"/>
    <mergeCell ref="A13:C13"/>
    <mergeCell ref="A12:C12"/>
    <mergeCell ref="A22:C22"/>
    <mergeCell ref="A25:C25"/>
    <mergeCell ref="A30:C30"/>
    <mergeCell ref="A17:C17"/>
    <mergeCell ref="A18:C18"/>
    <mergeCell ref="A19:C19"/>
    <mergeCell ref="A20:C20"/>
    <mergeCell ref="A24:C24"/>
    <mergeCell ref="A26:C26"/>
    <mergeCell ref="A27:C27"/>
    <mergeCell ref="A28:C28"/>
  </mergeCells>
  <pageMargins left="0.7" right="0.7" top="0.75" bottom="0.75" header="0.3" footer="0.3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62"/>
  <sheetViews>
    <sheetView workbookViewId="0">
      <selection activeCell="G33" sqref="G33"/>
    </sheetView>
  </sheetViews>
  <sheetFormatPr defaultRowHeight="14.4" x14ac:dyDescent="0.3"/>
  <cols>
    <col min="12" max="12" width="44.44140625" customWidth="1"/>
  </cols>
  <sheetData>
    <row r="1" spans="2:13" x14ac:dyDescent="0.3">
      <c r="B1" t="s">
        <v>96</v>
      </c>
    </row>
    <row r="2" spans="2:13" x14ac:dyDescent="0.3">
      <c r="B2" t="s">
        <v>154</v>
      </c>
    </row>
    <row r="5" spans="2:13" x14ac:dyDescent="0.3">
      <c r="C5" t="s">
        <v>125</v>
      </c>
    </row>
    <row r="8" spans="2:13" x14ac:dyDescent="0.3">
      <c r="B8" t="s">
        <v>126</v>
      </c>
    </row>
    <row r="9" spans="2:13" x14ac:dyDescent="0.3">
      <c r="B9" t="s">
        <v>97</v>
      </c>
    </row>
    <row r="11" spans="2:13" x14ac:dyDescent="0.3">
      <c r="B11" t="s">
        <v>98</v>
      </c>
    </row>
    <row r="12" spans="2:13" s="104" customFormat="1" x14ac:dyDescent="0.3">
      <c r="B12" s="104" t="s">
        <v>149</v>
      </c>
    </row>
    <row r="13" spans="2:13" s="104" customFormat="1" x14ac:dyDescent="0.3">
      <c r="B13" s="104" t="s">
        <v>150</v>
      </c>
    </row>
    <row r="14" spans="2:13" x14ac:dyDescent="0.3">
      <c r="B14" t="s">
        <v>151</v>
      </c>
      <c r="M14" t="s">
        <v>99</v>
      </c>
    </row>
    <row r="15" spans="2:13" x14ac:dyDescent="0.3">
      <c r="B15" t="s">
        <v>100</v>
      </c>
    </row>
    <row r="16" spans="2:13" x14ac:dyDescent="0.3">
      <c r="B16" t="s">
        <v>101</v>
      </c>
    </row>
    <row r="19" spans="2:2" x14ac:dyDescent="0.3">
      <c r="B19" t="s">
        <v>102</v>
      </c>
    </row>
    <row r="20" spans="2:2" x14ac:dyDescent="0.3">
      <c r="B20" t="s">
        <v>103</v>
      </c>
    </row>
    <row r="21" spans="2:2" x14ac:dyDescent="0.3">
      <c r="B21" t="s">
        <v>104</v>
      </c>
    </row>
    <row r="22" spans="2:2" x14ac:dyDescent="0.3">
      <c r="B22" t="s">
        <v>127</v>
      </c>
    </row>
    <row r="23" spans="2:2" x14ac:dyDescent="0.3">
      <c r="B23" t="s">
        <v>105</v>
      </c>
    </row>
    <row r="24" spans="2:2" x14ac:dyDescent="0.3">
      <c r="B24" t="s">
        <v>128</v>
      </c>
    </row>
    <row r="25" spans="2:2" x14ac:dyDescent="0.3">
      <c r="B25" t="s">
        <v>129</v>
      </c>
    </row>
    <row r="26" spans="2:2" x14ac:dyDescent="0.3">
      <c r="B26" t="s">
        <v>130</v>
      </c>
    </row>
    <row r="27" spans="2:2" x14ac:dyDescent="0.3">
      <c r="B27" t="s">
        <v>131</v>
      </c>
    </row>
    <row r="29" spans="2:2" x14ac:dyDescent="0.3">
      <c r="B29" t="s">
        <v>106</v>
      </c>
    </row>
    <row r="30" spans="2:2" s="155" customFormat="1" x14ac:dyDescent="0.3">
      <c r="B30" s="155" t="s">
        <v>156</v>
      </c>
    </row>
    <row r="31" spans="2:2" s="155" customFormat="1" x14ac:dyDescent="0.3">
      <c r="B31" s="155" t="s">
        <v>119</v>
      </c>
    </row>
    <row r="32" spans="2:2" s="155" customFormat="1" x14ac:dyDescent="0.3">
      <c r="B32" s="155" t="s">
        <v>120</v>
      </c>
    </row>
    <row r="33" spans="2:2" s="155" customFormat="1" x14ac:dyDescent="0.3">
      <c r="B33" s="155" t="s">
        <v>157</v>
      </c>
    </row>
    <row r="34" spans="2:2" s="155" customFormat="1" x14ac:dyDescent="0.3">
      <c r="B34" s="155" t="s">
        <v>107</v>
      </c>
    </row>
    <row r="35" spans="2:2" s="155" customFormat="1" x14ac:dyDescent="0.3">
      <c r="B35" s="155" t="s">
        <v>158</v>
      </c>
    </row>
    <row r="36" spans="2:2" s="155" customFormat="1" x14ac:dyDescent="0.3">
      <c r="B36" s="155" t="s">
        <v>121</v>
      </c>
    </row>
    <row r="37" spans="2:2" s="155" customFormat="1" x14ac:dyDescent="0.3">
      <c r="B37" s="155" t="s">
        <v>159</v>
      </c>
    </row>
    <row r="38" spans="2:2" s="155" customFormat="1" x14ac:dyDescent="0.3">
      <c r="B38" s="155" t="s">
        <v>108</v>
      </c>
    </row>
    <row r="39" spans="2:2" s="155" customFormat="1" x14ac:dyDescent="0.3">
      <c r="B39" s="155" t="s">
        <v>132</v>
      </c>
    </row>
    <row r="40" spans="2:2" s="155" customFormat="1" x14ac:dyDescent="0.3">
      <c r="B40" s="155" t="s">
        <v>135</v>
      </c>
    </row>
    <row r="41" spans="2:2" s="155" customFormat="1" x14ac:dyDescent="0.3">
      <c r="B41" s="155" t="s">
        <v>133</v>
      </c>
    </row>
    <row r="42" spans="2:2" s="155" customFormat="1" x14ac:dyDescent="0.3">
      <c r="B42" s="155" t="s">
        <v>134</v>
      </c>
    </row>
    <row r="43" spans="2:2" s="155" customFormat="1" x14ac:dyDescent="0.3">
      <c r="B43" s="155" t="s">
        <v>136</v>
      </c>
    </row>
    <row r="44" spans="2:2" s="155" customFormat="1" x14ac:dyDescent="0.3">
      <c r="B44" s="155" t="s">
        <v>137</v>
      </c>
    </row>
    <row r="45" spans="2:2" s="155" customFormat="1" x14ac:dyDescent="0.3">
      <c r="B45" s="155" t="s">
        <v>138</v>
      </c>
    </row>
    <row r="46" spans="2:2" s="155" customFormat="1" x14ac:dyDescent="0.3">
      <c r="B46" s="155" t="s">
        <v>139</v>
      </c>
    </row>
    <row r="47" spans="2:2" s="155" customFormat="1" x14ac:dyDescent="0.3">
      <c r="B47" s="155" t="s">
        <v>140</v>
      </c>
    </row>
    <row r="48" spans="2:2" s="155" customFormat="1" x14ac:dyDescent="0.3"/>
    <row r="49" spans="2:8" s="155" customFormat="1" x14ac:dyDescent="0.3">
      <c r="B49" s="155" t="s">
        <v>109</v>
      </c>
    </row>
    <row r="50" spans="2:8" s="155" customFormat="1" x14ac:dyDescent="0.3">
      <c r="B50" s="155" t="s">
        <v>110</v>
      </c>
    </row>
    <row r="51" spans="2:8" s="155" customFormat="1" x14ac:dyDescent="0.3">
      <c r="B51" s="155" t="s">
        <v>111</v>
      </c>
    </row>
    <row r="52" spans="2:8" s="155" customFormat="1" x14ac:dyDescent="0.3">
      <c r="B52" s="155" t="s">
        <v>112</v>
      </c>
    </row>
    <row r="53" spans="2:8" s="155" customFormat="1" x14ac:dyDescent="0.3">
      <c r="B53" s="155" t="s">
        <v>141</v>
      </c>
    </row>
    <row r="54" spans="2:8" s="155" customFormat="1" x14ac:dyDescent="0.3">
      <c r="B54" s="155" t="s">
        <v>142</v>
      </c>
    </row>
    <row r="55" spans="2:8" s="155" customFormat="1" x14ac:dyDescent="0.3">
      <c r="B55" s="155" t="s">
        <v>143</v>
      </c>
    </row>
    <row r="56" spans="2:8" s="155" customFormat="1" x14ac:dyDescent="0.3">
      <c r="B56" s="155" t="s">
        <v>144</v>
      </c>
    </row>
    <row r="57" spans="2:8" s="155" customFormat="1" x14ac:dyDescent="0.3">
      <c r="B57" s="155" t="s">
        <v>145</v>
      </c>
    </row>
    <row r="58" spans="2:8" s="155" customFormat="1" x14ac:dyDescent="0.3">
      <c r="B58" s="155" t="s">
        <v>146</v>
      </c>
    </row>
    <row r="59" spans="2:8" s="155" customFormat="1" x14ac:dyDescent="0.3">
      <c r="B59" s="155" t="s">
        <v>148</v>
      </c>
    </row>
    <row r="60" spans="2:8" s="155" customFormat="1" x14ac:dyDescent="0.3">
      <c r="B60" s="155" t="s">
        <v>147</v>
      </c>
    </row>
    <row r="62" spans="2:8" x14ac:dyDescent="0.3">
      <c r="H62" t="s">
        <v>113</v>
      </c>
    </row>
  </sheetData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Albert Varga</cp:lastModifiedBy>
  <cp:lastPrinted>2026-01-23T14:23:47Z</cp:lastPrinted>
  <dcterms:created xsi:type="dcterms:W3CDTF">2022-08-12T12:51:27Z</dcterms:created>
  <dcterms:modified xsi:type="dcterms:W3CDTF">2026-01-23T14:34:05Z</dcterms:modified>
</cp:coreProperties>
</file>